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<sst xmlns="http://schemas.openxmlformats.org/spreadsheetml/2006/main" count="116" uniqueCount="109">
  <si>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</si>
  <si>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</si>
  <si>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</si>
  <si>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00  00  00  00  0000  00O</t>
  </si>
  <si>
    <t>000 01  03  00  00  00  0000  700</t>
  </si>
  <si>
    <t>17,471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</si>
  <si>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</si>
  <si>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</si>
  <si>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</si>
  <si>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</si>
  <si>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</si>
  <si>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</si>
  <si>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</si>
  <si>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</si>
  <si>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</si>
  <si>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</si>
  <si>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</si>
  <si>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</si>
  <si>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</si>
  <si>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</si>
  <si>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</si>
  <si>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</si>
  <si>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</si>
  <si>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</si>
  <si>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</si>
  <si>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</si>
  <si>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</si>
  <si>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</si>
  <si>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</si>
  <si>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</si>
  <si>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</si>
  <si>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</si>
  <si>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</si>
  <si>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</si>
  <si>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</si>
  <si>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</si>
  <si>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</si>
  <si>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</si>
  <si>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</si>
  <si>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</si>
  <si>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</si>
  <si>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</si>
  <si>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</si>
  <si>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</si>
  <si>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</si>
  <si>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</si>
  <si>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</si>
  <si>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</si>
  <si>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</si>
  <si>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____________________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</si>
  <si>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</si>
  <si>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</si>
  <si>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</si>
  <si>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</si>
  <si>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</si>
  <si>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</si>
  <si>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17,427</t>
  </si>
  <si>
    <t>000 01  05  02  01  05  0000  510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</si>
  <si>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</si>
  <si>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</si>
  <si>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</si>
  <si>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</si>
  <si>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</si>
  <si>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</si>
  <si>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</si>
  <si>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</si>
  <si>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</si>
  <si>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</si>
  <si>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</si>
  <si>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</si>
  <si>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</si>
  <si>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</si>
  <si>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</si>
  <si>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</si>
  <si>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</si>
  <si>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</si>
  <si>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</si>
  <si>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Уменьшение прочих остатков денежных средств  бюджетов поселений</t>
  </si>
  <si>
    <t>17,396</t>
  </si>
  <si>
    <t>17,47</t>
  </si>
  <si>
    <t>17,457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</si>
  <si>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</si>
  <si>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</si>
  <si>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</si>
  <si>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</si>
  <si>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</si>
  <si>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</si>
  <si>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</si>
  <si>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</si>
  <si>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</si>
  <si>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</si>
  <si>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</si>
  <si>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</si>
  <si>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Уменьшение прочих остатков средств бюджетов</t>
  </si>
  <si>
    <t>Ед. измерения: отчета -  руб.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</si>
  <si>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</si>
  <si>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</si>
  <si>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</si>
  <si>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</si>
  <si>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</si>
  <si>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</si>
  <si>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</si>
  <si>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</si>
  <si>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17,462</t>
  </si>
  <si>
    <t>Источники финансирования - отчет на 01.10.2012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</si>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</sst>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25">
      <selection activeCell="I32" sqref="I32"/>
    </sheetView>
  </sheetViews>
  <sheetFormatPr defaultColWidth="9.140625" defaultRowHeight="12.75"/>
  <cols>
    <col min="1" max="1" width="7.421875" style="0" customWidth="1"/>
    <col min="2" max="2" width="30.140625" style="0" customWidth="1"/>
    <col min="3" max="3" width="19.7109375" style="0" customWidth="1"/>
    <col min="4" max="4" width="19.421875" style="0" customWidth="1"/>
    <col min="5" max="5" width="17.140625" style="0" customWidth="1"/>
    <col min="6" max="6" width="16.7109375" style="0" customWidth="1"/>
    <col min="7" max="7" width="15.28125" style="0" customWidth="1"/>
    <col min="8" max="8" width="14.8515625" style="0" customWidth="1"/>
    <col min="9" max="9" width="14.28125" style="0" customWidth="1"/>
    <col min="10" max="10" width="15.8515625" style="0" customWidth="1"/>
    <col min="11" max="11" width="16.7109375" style="0" customWidth="1"/>
  </cols>
  <sheetData>
    <row r="1" spans="1:11" ht="12.75">
      <c r="A1" s="3"/>
      <c r="B1" s="4"/>
      <c r="C1" s="4"/>
      <c r="D1" s="4"/>
      <c r="E1" s="5" t="s">
        <v>76</v>
      </c>
      <c r="F1" s="4"/>
      <c r="G1" s="4"/>
      <c r="H1" s="4"/>
      <c r="I1" s="6" t="s">
        <v>94</v>
      </c>
      <c r="J1" s="4"/>
      <c r="K1" s="4"/>
    </row>
    <row r="2" spans="1:11" ht="12.75">
      <c r="A2" s="3"/>
      <c r="B2" s="4"/>
      <c r="C2" s="4"/>
      <c r="D2" s="4"/>
      <c r="E2" s="11" t="s">
        <v>104</v>
      </c>
      <c r="F2" s="4"/>
      <c r="G2" s="4"/>
      <c r="H2" s="4"/>
      <c r="I2" s="6" t="s">
        <v>66</v>
      </c>
      <c r="J2" s="4"/>
      <c r="K2" s="4"/>
    </row>
    <row r="3" spans="1:11" ht="12.75">
      <c r="A3" s="3"/>
      <c r="B3" s="4"/>
      <c r="C3" s="4"/>
      <c r="D3" s="4"/>
      <c r="E3" s="5" t="s">
        <v>0</v>
      </c>
      <c r="F3" s="4"/>
      <c r="G3" s="4"/>
      <c r="H3" s="4"/>
      <c r="I3" s="3" t="s">
        <v>84</v>
      </c>
      <c r="J3" s="4"/>
      <c r="K3" s="4"/>
    </row>
    <row r="4" spans="1:11" ht="72">
      <c r="A4" s="1" t="s">
        <v>25</v>
      </c>
      <c r="B4" s="1" t="s">
        <v>96</v>
      </c>
      <c r="C4" s="1" t="s">
        <v>69</v>
      </c>
      <c r="D4" s="1" t="s">
        <v>63</v>
      </c>
      <c r="E4" s="1" t="s">
        <v>33</v>
      </c>
      <c r="F4" s="1" t="s">
        <v>18</v>
      </c>
      <c r="G4" s="1" t="s">
        <v>37</v>
      </c>
      <c r="H4" s="1" t="s">
        <v>10</v>
      </c>
      <c r="I4" s="1" t="s">
        <v>83</v>
      </c>
      <c r="J4" s="1" t="s">
        <v>1</v>
      </c>
      <c r="K4" s="1" t="s">
        <v>17</v>
      </c>
    </row>
    <row r="5" spans="1:11" ht="51">
      <c r="A5" s="2" t="s">
        <v>74</v>
      </c>
      <c r="B5" s="9" t="s">
        <v>26</v>
      </c>
      <c r="C5" s="9" t="s">
        <v>89</v>
      </c>
      <c r="D5" s="10">
        <f>ROUND(124687460.59,2)</f>
        <v>124687460.59</v>
      </c>
      <c r="E5" s="10">
        <f>ROUND(0,2)</f>
        <v>0</v>
      </c>
      <c r="F5" s="10">
        <f>ROUND(108976781.32,2)</f>
        <v>108976781.32</v>
      </c>
      <c r="G5" s="10">
        <f>ROUND(15710679.27,2)</f>
        <v>15710679.27</v>
      </c>
      <c r="H5" s="10">
        <f>ROUND(-3930808.28,2)</f>
        <v>-3930808.28</v>
      </c>
      <c r="I5" s="10">
        <f>ROUND(0,2)</f>
        <v>0</v>
      </c>
      <c r="J5" s="10">
        <f>ROUND(-11840615.72,2)</f>
        <v>-11840615.72</v>
      </c>
      <c r="K5" s="10">
        <f>ROUND(7909807.44,2)</f>
        <v>7909807.44</v>
      </c>
    </row>
    <row r="6" spans="1:11" ht="63.75">
      <c r="A6" s="2" t="s">
        <v>12</v>
      </c>
      <c r="B6" s="9" t="s">
        <v>75</v>
      </c>
      <c r="C6" s="9" t="s">
        <v>32</v>
      </c>
      <c r="D6" s="10">
        <f>ROUND(122811500,2)</f>
        <v>122811500</v>
      </c>
      <c r="E6" s="10">
        <f>ROUND(0,2)</f>
        <v>0</v>
      </c>
      <c r="F6" s="10">
        <f>ROUND(115611500,2)</f>
        <v>115611500</v>
      </c>
      <c r="G6" s="10">
        <f>ROUND(7200000,2)</f>
        <v>7200000</v>
      </c>
      <c r="H6" s="10">
        <f>ROUND(125418850,2)</f>
        <v>125418850</v>
      </c>
      <c r="I6" s="10">
        <f>ROUND(0,2)</f>
        <v>0</v>
      </c>
      <c r="J6" s="10">
        <f>ROUND(114112100,2)</f>
        <v>114112100</v>
      </c>
      <c r="K6" s="10">
        <f>ROUND(11306750,2)</f>
        <v>11306750</v>
      </c>
    </row>
    <row r="7" spans="1:11" ht="63.75">
      <c r="A7" s="2" t="s">
        <v>67</v>
      </c>
      <c r="B7" s="9" t="s">
        <v>64</v>
      </c>
      <c r="C7" s="9" t="s">
        <v>13</v>
      </c>
      <c r="D7" s="10">
        <f>ROUND(122811500,2)</f>
        <v>122811500</v>
      </c>
      <c r="E7" s="10">
        <f>ROUND(7200000,2)</f>
        <v>7200000</v>
      </c>
      <c r="F7" s="10">
        <f>ROUND(122811500,2)</f>
        <v>122811500</v>
      </c>
      <c r="G7" s="10">
        <f>ROUND(7200000,2)</f>
        <v>7200000</v>
      </c>
      <c r="H7" s="10">
        <f>ROUND(125418850,2)</f>
        <v>125418850</v>
      </c>
      <c r="I7" s="10">
        <f>ROUND(11306750,2)</f>
        <v>11306750</v>
      </c>
      <c r="J7" s="10">
        <f>ROUND(125418850,2)</f>
        <v>125418850</v>
      </c>
      <c r="K7" s="10">
        <f>ROUND(11306750,2)</f>
        <v>11306750</v>
      </c>
    </row>
    <row r="8" spans="1:11" ht="114.75">
      <c r="A8" s="2" t="s">
        <v>31</v>
      </c>
      <c r="B8" s="9" t="s">
        <v>4</v>
      </c>
      <c r="C8" s="9" t="s">
        <v>87</v>
      </c>
      <c r="D8" s="10">
        <f>ROUND(125418850,2)</f>
        <v>125418850</v>
      </c>
      <c r="E8" s="10">
        <f>ROUND(11306750,2)</f>
        <v>11306750</v>
      </c>
      <c r="F8" s="10">
        <f>ROUND(125418850,2)</f>
        <v>125418850</v>
      </c>
      <c r="G8" s="10">
        <f>ROUND(11306750,2)</f>
        <v>11306750</v>
      </c>
      <c r="H8" s="10">
        <f>ROUND(125418850,2)</f>
        <v>125418850</v>
      </c>
      <c r="I8" s="10">
        <f>ROUND(11306750,2)</f>
        <v>11306750</v>
      </c>
      <c r="J8" s="10">
        <f>ROUND(125418850,2)</f>
        <v>125418850</v>
      </c>
      <c r="K8" s="10">
        <f>ROUND(11306750,2)</f>
        <v>11306750</v>
      </c>
    </row>
    <row r="9" spans="1:11" ht="127.5">
      <c r="A9" s="2" t="s">
        <v>79</v>
      </c>
      <c r="B9" s="9" t="s">
        <v>39</v>
      </c>
      <c r="C9" s="9" t="s">
        <v>68</v>
      </c>
      <c r="D9" s="10">
        <f>ROUND(125418850,2)</f>
        <v>125418850</v>
      </c>
      <c r="E9" s="10">
        <f>ROUND(0,2)</f>
        <v>0</v>
      </c>
      <c r="F9" s="10">
        <f>ROUND(125418850,2)</f>
        <v>125418850</v>
      </c>
      <c r="G9" s="10">
        <f>ROUND(0,2)</f>
        <v>0</v>
      </c>
      <c r="H9" s="10">
        <f>ROUND(125418850,2)</f>
        <v>125418850</v>
      </c>
      <c r="I9" s="10">
        <f>ROUND(0,2)</f>
        <v>0</v>
      </c>
      <c r="J9" s="10">
        <f>ROUND(125418850,2)</f>
        <v>125418850</v>
      </c>
      <c r="K9" s="10">
        <f>ROUND(0,2)</f>
        <v>0</v>
      </c>
    </row>
    <row r="10" spans="1:11" ht="114.75">
      <c r="A10" s="2" t="s">
        <v>62</v>
      </c>
      <c r="B10" s="9" t="s">
        <v>88</v>
      </c>
      <c r="C10" s="9" t="s">
        <v>54</v>
      </c>
      <c r="D10" s="10">
        <f>ROUND(0,2)</f>
        <v>0</v>
      </c>
      <c r="E10" s="10">
        <f>ROUND(11306750,2)</f>
        <v>11306750</v>
      </c>
      <c r="F10" s="10">
        <f>ROUND(0,2)</f>
        <v>0</v>
      </c>
      <c r="G10" s="10">
        <f>ROUND(11306750,2)</f>
        <v>11306750</v>
      </c>
      <c r="H10" s="10">
        <f aca="true" t="shared" si="0" ref="H10:H21">ROUND(0,2)</f>
        <v>0</v>
      </c>
      <c r="I10" s="10">
        <f>ROUND(11306750,2)</f>
        <v>11306750</v>
      </c>
      <c r="J10" s="10">
        <f>ROUND(0,2)</f>
        <v>0</v>
      </c>
      <c r="K10" s="10">
        <f>ROUND(11306750,2)</f>
        <v>11306750</v>
      </c>
    </row>
    <row r="11" spans="1:11" ht="127.5">
      <c r="A11" s="2" t="s">
        <v>98</v>
      </c>
      <c r="B11" s="9" t="s">
        <v>27</v>
      </c>
      <c r="C11" s="9" t="s">
        <v>86</v>
      </c>
      <c r="D11" s="10">
        <f>ROUND(-2607350,2)</f>
        <v>-2607350</v>
      </c>
      <c r="E11" s="10">
        <f>ROUND(-4106750,2)</f>
        <v>-4106750</v>
      </c>
      <c r="F11" s="10">
        <f>ROUND(-2607350,2)</f>
        <v>-2607350</v>
      </c>
      <c r="G11" s="10">
        <f>ROUND(-4106750,2)</f>
        <v>-4106750</v>
      </c>
      <c r="H11" s="10">
        <f t="shared" si="0"/>
        <v>0</v>
      </c>
      <c r="I11" s="10">
        <f>ROUND(0,2)</f>
        <v>0</v>
      </c>
      <c r="J11" s="10">
        <f>ROUND(0,2)</f>
        <v>0</v>
      </c>
      <c r="K11" s="10">
        <f aca="true" t="shared" si="1" ref="K11:K21">ROUND(0,2)</f>
        <v>0</v>
      </c>
    </row>
    <row r="12" spans="1:11" ht="127.5">
      <c r="A12" s="2" t="s">
        <v>46</v>
      </c>
      <c r="B12" s="9" t="s">
        <v>51</v>
      </c>
      <c r="C12" s="9" t="s">
        <v>92</v>
      </c>
      <c r="D12" s="10">
        <f>ROUND(-2607350,2)</f>
        <v>-2607350</v>
      </c>
      <c r="E12" s="10">
        <f>ROUND(0,2)</f>
        <v>0</v>
      </c>
      <c r="F12" s="10">
        <f>ROUND(-2607350,2)</f>
        <v>-2607350</v>
      </c>
      <c r="G12" s="10">
        <f>ROUND(0,2)</f>
        <v>0</v>
      </c>
      <c r="H12" s="10">
        <f t="shared" si="0"/>
        <v>0</v>
      </c>
      <c r="I12" s="10">
        <f>ROUND(0,2)</f>
        <v>0</v>
      </c>
      <c r="J12" s="10">
        <f>ROUND(0,2)</f>
        <v>0</v>
      </c>
      <c r="K12" s="10">
        <f t="shared" si="1"/>
        <v>0</v>
      </c>
    </row>
    <row r="13" spans="1:11" ht="114.75">
      <c r="A13" s="2" t="s">
        <v>21</v>
      </c>
      <c r="B13" s="9" t="s">
        <v>102</v>
      </c>
      <c r="C13" s="9" t="s">
        <v>44</v>
      </c>
      <c r="D13" s="10">
        <f aca="true" t="shared" si="2" ref="D13:D21">ROUND(0,2)</f>
        <v>0</v>
      </c>
      <c r="E13" s="10">
        <f>ROUND(-4106750,2)</f>
        <v>-4106750</v>
      </c>
      <c r="F13" s="10">
        <f>ROUND(0,2)</f>
        <v>0</v>
      </c>
      <c r="G13" s="10">
        <f>ROUND(-4106750,2)</f>
        <v>-4106750</v>
      </c>
      <c r="H13" s="10">
        <f t="shared" si="0"/>
        <v>0</v>
      </c>
      <c r="I13" s="10">
        <f>ROUND(0,2)</f>
        <v>0</v>
      </c>
      <c r="J13" s="10">
        <f>ROUND(0,2)</f>
        <v>0</v>
      </c>
      <c r="K13" s="10">
        <f t="shared" si="1"/>
        <v>0</v>
      </c>
    </row>
    <row r="14" spans="1:11" ht="63.75">
      <c r="A14" s="2" t="s">
        <v>35</v>
      </c>
      <c r="B14" s="9" t="s">
        <v>101</v>
      </c>
      <c r="C14" s="9" t="s">
        <v>34</v>
      </c>
      <c r="D14" s="10">
        <f t="shared" si="2"/>
        <v>0</v>
      </c>
      <c r="E14" s="10">
        <f>ROUND(-7200000,2)</f>
        <v>-7200000</v>
      </c>
      <c r="F14" s="10">
        <f>ROUND(-7200000,2)</f>
        <v>-7200000</v>
      </c>
      <c r="G14" s="10">
        <f aca="true" t="shared" si="3" ref="G14:G21">ROUND(0,2)</f>
        <v>0</v>
      </c>
      <c r="H14" s="10">
        <f t="shared" si="0"/>
        <v>0</v>
      </c>
      <c r="I14" s="10">
        <f>ROUND(-11306750,2)</f>
        <v>-11306750</v>
      </c>
      <c r="J14" s="10">
        <f>ROUND(-11306750,2)</f>
        <v>-11306750</v>
      </c>
      <c r="K14" s="10">
        <f t="shared" si="1"/>
        <v>0</v>
      </c>
    </row>
    <row r="15" spans="1:11" ht="76.5">
      <c r="A15" s="2" t="s">
        <v>16</v>
      </c>
      <c r="B15" s="9" t="s">
        <v>97</v>
      </c>
      <c r="C15" s="9" t="s">
        <v>61</v>
      </c>
      <c r="D15" s="10">
        <f t="shared" si="2"/>
        <v>0</v>
      </c>
      <c r="E15" s="10">
        <f>ROUND(-7200000,2)</f>
        <v>-7200000</v>
      </c>
      <c r="F15" s="10">
        <f>ROUND(-7200000,2)</f>
        <v>-7200000</v>
      </c>
      <c r="G15" s="10">
        <f t="shared" si="3"/>
        <v>0</v>
      </c>
      <c r="H15" s="10">
        <f t="shared" si="0"/>
        <v>0</v>
      </c>
      <c r="I15" s="10">
        <f>ROUND(-11306750,2)</f>
        <v>-11306750</v>
      </c>
      <c r="J15" s="10">
        <f>ROUND(-11306750,2)</f>
        <v>-11306750</v>
      </c>
      <c r="K15" s="10">
        <f t="shared" si="1"/>
        <v>0</v>
      </c>
    </row>
    <row r="16" spans="1:11" ht="76.5">
      <c r="A16" s="2" t="s">
        <v>70</v>
      </c>
      <c r="B16" s="9" t="s">
        <v>40</v>
      </c>
      <c r="C16" s="9" t="s">
        <v>72</v>
      </c>
      <c r="D16" s="10">
        <f t="shared" si="2"/>
        <v>0</v>
      </c>
      <c r="E16" s="10">
        <f aca="true" t="shared" si="4" ref="E16:F18">ROUND(4106750,2)</f>
        <v>4106750</v>
      </c>
      <c r="F16" s="10">
        <f t="shared" si="4"/>
        <v>4106750</v>
      </c>
      <c r="G16" s="10">
        <f t="shared" si="3"/>
        <v>0</v>
      </c>
      <c r="H16" s="10">
        <f t="shared" si="0"/>
        <v>0</v>
      </c>
      <c r="I16" s="10">
        <f aca="true" t="shared" si="5" ref="I16:J18">ROUND(0,2)</f>
        <v>0</v>
      </c>
      <c r="J16" s="10">
        <f t="shared" si="5"/>
        <v>0</v>
      </c>
      <c r="K16" s="10">
        <f t="shared" si="1"/>
        <v>0</v>
      </c>
    </row>
    <row r="17" spans="1:11" ht="114.75">
      <c r="A17" s="2" t="s">
        <v>100</v>
      </c>
      <c r="B17" s="9" t="s">
        <v>24</v>
      </c>
      <c r="C17" s="9" t="s">
        <v>43</v>
      </c>
      <c r="D17" s="10">
        <f t="shared" si="2"/>
        <v>0</v>
      </c>
      <c r="E17" s="10">
        <f t="shared" si="4"/>
        <v>4106750</v>
      </c>
      <c r="F17" s="10">
        <f t="shared" si="4"/>
        <v>4106750</v>
      </c>
      <c r="G17" s="10">
        <f t="shared" si="3"/>
        <v>0</v>
      </c>
      <c r="H17" s="10">
        <f t="shared" si="0"/>
        <v>0</v>
      </c>
      <c r="I17" s="10">
        <f t="shared" si="5"/>
        <v>0</v>
      </c>
      <c r="J17" s="10">
        <f t="shared" si="5"/>
        <v>0</v>
      </c>
      <c r="K17" s="10">
        <f t="shared" si="1"/>
        <v>0</v>
      </c>
    </row>
    <row r="18" spans="1:11" ht="153">
      <c r="A18" s="2" t="s">
        <v>58</v>
      </c>
      <c r="B18" s="9" t="s">
        <v>15</v>
      </c>
      <c r="C18" s="9" t="s">
        <v>9</v>
      </c>
      <c r="D18" s="10">
        <f t="shared" si="2"/>
        <v>0</v>
      </c>
      <c r="E18" s="10">
        <f t="shared" si="4"/>
        <v>4106750</v>
      </c>
      <c r="F18" s="10">
        <f t="shared" si="4"/>
        <v>4106750</v>
      </c>
      <c r="G18" s="10">
        <f t="shared" si="3"/>
        <v>0</v>
      </c>
      <c r="H18" s="10">
        <f t="shared" si="0"/>
        <v>0</v>
      </c>
      <c r="I18" s="10">
        <f t="shared" si="5"/>
        <v>0</v>
      </c>
      <c r="J18" s="10">
        <f t="shared" si="5"/>
        <v>0</v>
      </c>
      <c r="K18" s="10">
        <f t="shared" si="1"/>
        <v>0</v>
      </c>
    </row>
    <row r="19" spans="1:11" ht="76.5">
      <c r="A19" s="2" t="s">
        <v>41</v>
      </c>
      <c r="B19" s="9" t="s">
        <v>6</v>
      </c>
      <c r="C19" s="9" t="s">
        <v>2</v>
      </c>
      <c r="D19" s="10">
        <f t="shared" si="2"/>
        <v>0</v>
      </c>
      <c r="E19" s="10">
        <f aca="true" t="shared" si="6" ref="E19:F21">ROUND(-11306750,2)</f>
        <v>-11306750</v>
      </c>
      <c r="F19" s="10">
        <f t="shared" si="6"/>
        <v>-11306750</v>
      </c>
      <c r="G19" s="10">
        <f t="shared" si="3"/>
        <v>0</v>
      </c>
      <c r="H19" s="10">
        <f t="shared" si="0"/>
        <v>0</v>
      </c>
      <c r="I19" s="10">
        <f aca="true" t="shared" si="7" ref="I19:J21">ROUND(-11306750,2)</f>
        <v>-11306750</v>
      </c>
      <c r="J19" s="10">
        <f t="shared" si="7"/>
        <v>-11306750</v>
      </c>
      <c r="K19" s="10">
        <f t="shared" si="1"/>
        <v>0</v>
      </c>
    </row>
    <row r="20" spans="1:11" ht="114.75">
      <c r="A20" s="2" t="s">
        <v>52</v>
      </c>
      <c r="B20" s="9" t="s">
        <v>53</v>
      </c>
      <c r="C20" s="9" t="s">
        <v>8</v>
      </c>
      <c r="D20" s="10">
        <f t="shared" si="2"/>
        <v>0</v>
      </c>
      <c r="E20" s="10">
        <f t="shared" si="6"/>
        <v>-11306750</v>
      </c>
      <c r="F20" s="10">
        <f t="shared" si="6"/>
        <v>-11306750</v>
      </c>
      <c r="G20" s="10">
        <f t="shared" si="3"/>
        <v>0</v>
      </c>
      <c r="H20" s="10">
        <f t="shared" si="0"/>
        <v>0</v>
      </c>
      <c r="I20" s="10">
        <f t="shared" si="7"/>
        <v>-11306750</v>
      </c>
      <c r="J20" s="10">
        <f t="shared" si="7"/>
        <v>-11306750</v>
      </c>
      <c r="K20" s="10">
        <f t="shared" si="1"/>
        <v>0</v>
      </c>
    </row>
    <row r="21" spans="1:11" ht="153">
      <c r="A21" s="2" t="s">
        <v>73</v>
      </c>
      <c r="B21" s="9" t="s">
        <v>59</v>
      </c>
      <c r="C21" s="9" t="s">
        <v>55</v>
      </c>
      <c r="D21" s="10">
        <f t="shared" si="2"/>
        <v>0</v>
      </c>
      <c r="E21" s="10">
        <f t="shared" si="6"/>
        <v>-11306750</v>
      </c>
      <c r="F21" s="10">
        <f t="shared" si="6"/>
        <v>-11306750</v>
      </c>
      <c r="G21" s="10">
        <f t="shared" si="3"/>
        <v>0</v>
      </c>
      <c r="H21" s="10">
        <f t="shared" si="0"/>
        <v>0</v>
      </c>
      <c r="I21" s="10">
        <f t="shared" si="7"/>
        <v>-11306750</v>
      </c>
      <c r="J21" s="10">
        <f t="shared" si="7"/>
        <v>-11306750</v>
      </c>
      <c r="K21" s="10">
        <f t="shared" si="1"/>
        <v>0</v>
      </c>
    </row>
    <row r="22" spans="1:11" ht="25.5">
      <c r="A22" s="2" t="s">
        <v>7</v>
      </c>
      <c r="B22" s="9" t="s">
        <v>3</v>
      </c>
      <c r="C22" s="9" t="s">
        <v>42</v>
      </c>
      <c r="D22" s="10">
        <f>ROUND(1875960.59,2)</f>
        <v>1875960.59</v>
      </c>
      <c r="E22" s="10">
        <f>ROUND(0,2)</f>
        <v>0</v>
      </c>
      <c r="F22" s="10">
        <f>ROUND(-6634718.68,2)</f>
        <v>-6634718.68</v>
      </c>
      <c r="G22" s="10">
        <f>ROUND(8510679.27,2)</f>
        <v>8510679.27</v>
      </c>
      <c r="H22" s="10">
        <f>ROUND(-129349658.28,2)</f>
        <v>-129349658.28</v>
      </c>
      <c r="I22" s="10">
        <f>ROUND(0,2)</f>
        <v>0</v>
      </c>
      <c r="J22" s="10">
        <f>ROUND(-125952715.72,2)</f>
        <v>-125952715.72</v>
      </c>
      <c r="K22" s="10">
        <f>ROUND(-3396942.56,2)</f>
        <v>-3396942.56</v>
      </c>
    </row>
    <row r="23" spans="1:11" ht="51">
      <c r="A23" s="2" t="s">
        <v>71</v>
      </c>
      <c r="B23" s="9" t="s">
        <v>91</v>
      </c>
      <c r="C23" s="9" t="s">
        <v>11</v>
      </c>
      <c r="D23" s="10">
        <f>ROUND(1875960.59,2)</f>
        <v>1875960.59</v>
      </c>
      <c r="E23" s="10">
        <f>ROUND(0,2)</f>
        <v>0</v>
      </c>
      <c r="F23" s="10">
        <f>ROUND(-6634718.68,2)</f>
        <v>-6634718.68</v>
      </c>
      <c r="G23" s="10">
        <f>ROUND(8510679.27,2)</f>
        <v>8510679.27</v>
      </c>
      <c r="H23" s="10">
        <f>ROUND(-129349658.28,2)</f>
        <v>-129349658.28</v>
      </c>
      <c r="I23" s="10">
        <f>ROUND(0,2)</f>
        <v>0</v>
      </c>
      <c r="J23" s="10">
        <f>ROUND(-125952715.72,2)</f>
        <v>-125952715.72</v>
      </c>
      <c r="K23" s="10">
        <f>ROUND(-3396942.56,2)</f>
        <v>-3396942.56</v>
      </c>
    </row>
    <row r="24" spans="1:11" ht="25.5">
      <c r="A24" s="2" t="s">
        <v>81</v>
      </c>
      <c r="B24" s="9" t="s">
        <v>29</v>
      </c>
      <c r="C24" s="9" t="s">
        <v>14</v>
      </c>
      <c r="D24" s="10">
        <f>ROUND(-1133109156,2)</f>
        <v>-1133109156</v>
      </c>
      <c r="E24" s="10">
        <f>ROUND(-106834240,2)</f>
        <v>-106834240</v>
      </c>
      <c r="F24" s="10">
        <f>ROUND(-1045155318,2)</f>
        <v>-1045155318</v>
      </c>
      <c r="G24" s="10">
        <f>ROUND(-194788078,2)</f>
        <v>-194788078</v>
      </c>
      <c r="H24" s="10">
        <f>ROUND(-928817581.01,2)</f>
        <v>-928817581.01</v>
      </c>
      <c r="I24" s="10">
        <f>ROUND(-63569522.18,2)</f>
        <v>-63569522.18</v>
      </c>
      <c r="J24" s="10">
        <f>ROUND(-851461277.38,2)</f>
        <v>-851461277.38</v>
      </c>
      <c r="K24" s="10">
        <f>ROUND(-140925825.81,2)</f>
        <v>-140925825.81</v>
      </c>
    </row>
    <row r="25" spans="1:11" ht="38.25">
      <c r="A25" s="2" t="s">
        <v>78</v>
      </c>
      <c r="B25" s="9" t="s">
        <v>82</v>
      </c>
      <c r="C25" s="9" t="s">
        <v>20</v>
      </c>
      <c r="D25" s="10">
        <f>ROUND(-1133109156,2)</f>
        <v>-1133109156</v>
      </c>
      <c r="E25" s="10">
        <f>ROUND(-106834240,2)</f>
        <v>-106834240</v>
      </c>
      <c r="F25" s="10">
        <f>ROUND(-1045155318,2)</f>
        <v>-1045155318</v>
      </c>
      <c r="G25" s="10">
        <f>ROUND(-194788078,2)</f>
        <v>-194788078</v>
      </c>
      <c r="H25" s="10">
        <f>ROUND(-928817581.01,2)</f>
        <v>-928817581.01</v>
      </c>
      <c r="I25" s="10">
        <f>ROUND(-63569522.18,2)</f>
        <v>-63569522.18</v>
      </c>
      <c r="J25" s="10">
        <f>ROUND(-851461277.38,2)</f>
        <v>-851461277.38</v>
      </c>
      <c r="K25" s="10">
        <f>ROUND(-140925825.81,2)</f>
        <v>-140925825.81</v>
      </c>
    </row>
    <row r="26" spans="1:11" ht="38.25">
      <c r="A26" s="2" t="s">
        <v>28</v>
      </c>
      <c r="B26" s="9" t="s">
        <v>48</v>
      </c>
      <c r="C26" s="9" t="s">
        <v>50</v>
      </c>
      <c r="D26" s="10">
        <f>ROUND(-1133109156,2)</f>
        <v>-1133109156</v>
      </c>
      <c r="E26" s="10">
        <f>ROUND(-106834240,2)</f>
        <v>-106834240</v>
      </c>
      <c r="F26" s="10">
        <f>ROUND(-1045155318,2)</f>
        <v>-1045155318</v>
      </c>
      <c r="G26" s="10">
        <f>ROUND(-194788078,2)</f>
        <v>-194788078</v>
      </c>
      <c r="H26" s="10">
        <f>ROUND(-928817581.01,2)</f>
        <v>-928817581.01</v>
      </c>
      <c r="I26" s="10">
        <f>ROUND(-63569522.18,2)</f>
        <v>-63569522.18</v>
      </c>
      <c r="J26" s="10">
        <f>ROUND(-851461277.38,2)</f>
        <v>-851461277.38</v>
      </c>
      <c r="K26" s="10">
        <f>ROUND(-140925825.81,2)</f>
        <v>-140925825.81</v>
      </c>
    </row>
    <row r="27" spans="1:11" ht="63.75">
      <c r="A27" s="2" t="s">
        <v>60</v>
      </c>
      <c r="B27" s="9" t="s">
        <v>57</v>
      </c>
      <c r="C27" s="9" t="s">
        <v>90</v>
      </c>
      <c r="D27" s="10">
        <f>ROUND(-1041048568,2)</f>
        <v>-1041048568</v>
      </c>
      <c r="E27" s="10">
        <f>ROUND(-4106750,2)</f>
        <v>-4106750</v>
      </c>
      <c r="F27" s="10">
        <f>ROUND(-1045155318,2)</f>
        <v>-1045155318</v>
      </c>
      <c r="G27" s="10">
        <f>ROUND(0,2)</f>
        <v>0</v>
      </c>
      <c r="H27" s="10">
        <f>ROUND(-851461277.38,2)</f>
        <v>-851461277.38</v>
      </c>
      <c r="I27" s="10">
        <f>ROUND(0,2)</f>
        <v>0</v>
      </c>
      <c r="J27" s="10">
        <f>ROUND(-851461277.38,2)</f>
        <v>-851461277.38</v>
      </c>
      <c r="K27" s="10">
        <f>ROUND(0,2)</f>
        <v>0</v>
      </c>
    </row>
    <row r="28" spans="1:11" ht="51">
      <c r="A28" s="2" t="s">
        <v>65</v>
      </c>
      <c r="B28" s="9" t="s">
        <v>95</v>
      </c>
      <c r="C28" s="9" t="s">
        <v>45</v>
      </c>
      <c r="D28" s="10">
        <f>ROUND(-92060588,2)</f>
        <v>-92060588</v>
      </c>
      <c r="E28" s="10">
        <f>ROUND(-102727490,2)</f>
        <v>-102727490</v>
      </c>
      <c r="F28" s="10">
        <f>ROUND(0,2)</f>
        <v>0</v>
      </c>
      <c r="G28" s="10">
        <f>ROUND(-194788078,2)</f>
        <v>-194788078</v>
      </c>
      <c r="H28" s="10">
        <f>ROUND(-77356303.63,2)</f>
        <v>-77356303.63</v>
      </c>
      <c r="I28" s="10">
        <f>ROUND(-63569522.18,2)</f>
        <v>-63569522.18</v>
      </c>
      <c r="J28" s="10">
        <f>ROUND(0,2)</f>
        <v>0</v>
      </c>
      <c r="K28" s="10">
        <f>ROUND(-140925825.81,2)</f>
        <v>-140925825.81</v>
      </c>
    </row>
    <row r="29" spans="1:11" ht="38.25">
      <c r="A29" s="2" t="s">
        <v>56</v>
      </c>
      <c r="B29" s="9" t="s">
        <v>47</v>
      </c>
      <c r="C29" s="9" t="s">
        <v>36</v>
      </c>
      <c r="D29" s="10">
        <f>ROUND(1134985116.59,2)</f>
        <v>1134985116.59</v>
      </c>
      <c r="E29" s="10">
        <f>ROUND(106834240,2)</f>
        <v>106834240</v>
      </c>
      <c r="F29" s="10">
        <f>ROUND(1038520599.32,2)</f>
        <v>1038520599.32</v>
      </c>
      <c r="G29" s="10">
        <f>ROUND(203298757.27,2)</f>
        <v>203298757.27</v>
      </c>
      <c r="H29" s="10">
        <f>ROUND(799467922.73,2)</f>
        <v>799467922.73</v>
      </c>
      <c r="I29" s="10">
        <f>ROUND(63569522.18,2)</f>
        <v>63569522.18</v>
      </c>
      <c r="J29" s="10">
        <f>ROUND(725508561.66,2)</f>
        <v>725508561.66</v>
      </c>
      <c r="K29" s="10">
        <f>ROUND(137528883.25,2)</f>
        <v>137528883.25</v>
      </c>
    </row>
    <row r="30" spans="1:11" ht="38.25">
      <c r="A30" s="2" t="s">
        <v>19</v>
      </c>
      <c r="B30" s="9" t="s">
        <v>99</v>
      </c>
      <c r="C30" s="9" t="s">
        <v>93</v>
      </c>
      <c r="D30" s="10">
        <f>ROUND(1134985116.59,2)</f>
        <v>1134985116.59</v>
      </c>
      <c r="E30" s="10">
        <f>ROUND(106834240,2)</f>
        <v>106834240</v>
      </c>
      <c r="F30" s="10">
        <f>ROUND(1038520599.32,2)</f>
        <v>1038520599.32</v>
      </c>
      <c r="G30" s="10">
        <f>ROUND(203298757.27,2)</f>
        <v>203298757.27</v>
      </c>
      <c r="H30" s="10">
        <f>ROUND(799467922.73,2)</f>
        <v>799467922.73</v>
      </c>
      <c r="I30" s="10">
        <f>ROUND(63569522.18,2)</f>
        <v>63569522.18</v>
      </c>
      <c r="J30" s="10">
        <f>ROUND(725508561.66,2)</f>
        <v>725508561.66</v>
      </c>
      <c r="K30" s="10">
        <f>ROUND(137528883.25,2)</f>
        <v>137528883.25</v>
      </c>
    </row>
    <row r="31" spans="1:11" ht="38.25">
      <c r="A31" s="2" t="s">
        <v>80</v>
      </c>
      <c r="B31" s="9" t="s">
        <v>30</v>
      </c>
      <c r="C31" s="9" t="s">
        <v>22</v>
      </c>
      <c r="D31" s="10">
        <f>ROUND(1134985116.59,2)</f>
        <v>1134985116.59</v>
      </c>
      <c r="E31" s="10">
        <f>ROUND(106834240,2)</f>
        <v>106834240</v>
      </c>
      <c r="F31" s="10">
        <f>ROUND(1038520599.32,2)</f>
        <v>1038520599.32</v>
      </c>
      <c r="G31" s="10">
        <f>ROUND(203298757.27,2)</f>
        <v>203298757.27</v>
      </c>
      <c r="H31" s="10">
        <f>ROUND(799467922.73,2)</f>
        <v>799467922.73</v>
      </c>
      <c r="I31" s="10">
        <f>ROUND(63569522.18,2)</f>
        <v>63569522.18</v>
      </c>
      <c r="J31" s="10">
        <f>ROUND(725508561.66,2)</f>
        <v>725508561.66</v>
      </c>
      <c r="K31" s="10">
        <f>ROUND(137528883.25,2)</f>
        <v>137528883.25</v>
      </c>
    </row>
    <row r="32" spans="1:11" ht="63.75">
      <c r="A32" s="2" t="s">
        <v>103</v>
      </c>
      <c r="B32" s="9" t="s">
        <v>23</v>
      </c>
      <c r="C32" s="9" t="s">
        <v>38</v>
      </c>
      <c r="D32" s="10">
        <f>ROUND(935793109.32,2)</f>
        <v>935793109.32</v>
      </c>
      <c r="E32" s="10">
        <f>ROUND(102727490,2)</f>
        <v>102727490</v>
      </c>
      <c r="F32" s="10">
        <f>ROUND(1038520599.32,2)</f>
        <v>1038520599.32</v>
      </c>
      <c r="G32" s="10">
        <f>ROUND(0,2)</f>
        <v>0</v>
      </c>
      <c r="H32" s="10">
        <f>ROUND(661939039.48,2)</f>
        <v>661939039.48</v>
      </c>
      <c r="I32" s="10">
        <f>ROUND(63569522.18,2)</f>
        <v>63569522.18</v>
      </c>
      <c r="J32" s="10">
        <f>ROUND(725508561.66,2)</f>
        <v>725508561.66</v>
      </c>
      <c r="K32" s="10">
        <f>ROUND(0,2)</f>
        <v>0</v>
      </c>
    </row>
    <row r="33" spans="1:11" ht="51">
      <c r="A33" s="2" t="s">
        <v>5</v>
      </c>
      <c r="B33" s="9" t="s">
        <v>85</v>
      </c>
      <c r="C33" s="9" t="s">
        <v>77</v>
      </c>
      <c r="D33" s="10">
        <f>ROUND(199192007.27,2)</f>
        <v>199192007.27</v>
      </c>
      <c r="E33" s="10">
        <f>ROUND(4106750,2)</f>
        <v>4106750</v>
      </c>
      <c r="F33" s="10">
        <f>ROUND(0,2)</f>
        <v>0</v>
      </c>
      <c r="G33" s="10">
        <f>ROUND(203298757.27,2)</f>
        <v>203298757.27</v>
      </c>
      <c r="H33" s="10">
        <f>ROUND(137528883.25,2)</f>
        <v>137528883.25</v>
      </c>
      <c r="I33" s="10">
        <f>ROUND(0,2)</f>
        <v>0</v>
      </c>
      <c r="J33" s="10">
        <f>ROUND(0,2)</f>
        <v>0</v>
      </c>
      <c r="K33" s="10">
        <f>ROUND(137528883.25,2)</f>
        <v>137528883.25</v>
      </c>
    </row>
    <row r="34" spans="1:11" ht="12.75">
      <c r="A34" s="3" t="s">
        <v>84</v>
      </c>
      <c r="B34" s="4"/>
      <c r="C34" s="4"/>
      <c r="D34" s="4"/>
      <c r="E34" s="3" t="s">
        <v>84</v>
      </c>
      <c r="F34" s="4"/>
      <c r="G34" s="4"/>
      <c r="H34" s="4"/>
      <c r="I34" s="3" t="s">
        <v>84</v>
      </c>
      <c r="J34" s="4"/>
      <c r="K34" s="4"/>
    </row>
    <row r="35" spans="1:11" ht="12.75">
      <c r="A35" s="12" t="s">
        <v>105</v>
      </c>
      <c r="B35" s="4"/>
      <c r="C35" s="4"/>
      <c r="D35" s="4"/>
      <c r="E35" s="8" t="s">
        <v>49</v>
      </c>
      <c r="F35" s="4"/>
      <c r="G35" s="4"/>
      <c r="H35" s="4"/>
      <c r="I35" s="13" t="s">
        <v>106</v>
      </c>
      <c r="J35" s="4"/>
      <c r="K35" s="4"/>
    </row>
    <row r="36" spans="1:11" ht="12.75">
      <c r="A36" s="7" t="s">
        <v>84</v>
      </c>
      <c r="B36" s="4"/>
      <c r="C36" s="4"/>
      <c r="D36" s="4"/>
      <c r="E36" s="7" t="s">
        <v>84</v>
      </c>
      <c r="F36" s="4"/>
      <c r="G36" s="4"/>
      <c r="H36" s="4"/>
      <c r="I36" s="3" t="s">
        <v>84</v>
      </c>
      <c r="J36" s="4"/>
      <c r="K36" s="4"/>
    </row>
    <row r="37" spans="1:11" ht="12.75">
      <c r="A37" s="12" t="s">
        <v>107</v>
      </c>
      <c r="B37" s="4"/>
      <c r="C37" s="4"/>
      <c r="D37" s="4"/>
      <c r="E37" s="8" t="s">
        <v>49</v>
      </c>
      <c r="F37" s="4"/>
      <c r="G37" s="4"/>
      <c r="H37" s="4"/>
      <c r="I37" s="13" t="s">
        <v>108</v>
      </c>
      <c r="J37" s="4"/>
      <c r="K37" s="4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2012-10-12T05:15:38Z</dcterms:created>
  <dcterms:modified xsi:type="dcterms:W3CDTF">2012-10-12T05:15:38Z</dcterms:modified>
  <cp:category/>
  <cp:version/>
  <cp:contentType/>
  <cp:contentStatus/>
</cp:coreProperties>
</file>