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'Sheet2'!$A$1:$K$38</definedName>
  </definedNames>
  <calcPr fullCalcOnLoad="1"/>
</workbook>
</file>

<file path=xl/sharedStrings.xml><?xml version="1.0" encoding="utf-8"?>
<sst xmlns="http://schemas.openxmlformats.org/spreadsheetml/2006/main" count="116" uniqueCount="109">
  <si>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</si>
  <si>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</si>
  <si>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</si>
  <si>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00  00  00  00  0000  00O</t>
  </si>
  <si>
    <t>000 01  03  00  00  00  0000  700</t>
  </si>
  <si>
    <t>17,471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</si>
  <si>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</si>
  <si>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</si>
  <si>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</si>
  <si>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</si>
  <si>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</si>
  <si>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</si>
  <si>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</si>
  <si>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</si>
  <si>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</si>
  <si>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</si>
  <si>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</si>
  <si>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</si>
  <si>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</si>
  <si>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</si>
  <si>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</si>
  <si>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</si>
  <si>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</si>
  <si>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</si>
  <si>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</si>
  <si>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</si>
  <si>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</si>
  <si>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</si>
  <si>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</si>
  <si>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</si>
  <si>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</si>
  <si>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</si>
  <si>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</si>
  <si>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</si>
  <si>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</si>
  <si>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</si>
  <si>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</si>
  <si>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</si>
  <si>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</si>
  <si>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</si>
  <si>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</si>
  <si>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</si>
  <si>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</si>
  <si>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</si>
  <si>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</si>
  <si>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</si>
  <si>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</si>
  <si>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</si>
  <si>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</si>
  <si>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</si>
  <si>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</si>
  <si>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</si>
  <si>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</si>
  <si>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</si>
  <si>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</si>
  <si>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17,427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</si>
  <si>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</si>
  <si>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</si>
  <si>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</si>
  <si>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</si>
  <si>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</si>
  <si>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</si>
  <si>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</si>
  <si>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</si>
  <si>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</si>
  <si>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</si>
  <si>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</si>
  <si>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</si>
  <si>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</si>
  <si>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</si>
  <si>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</si>
  <si>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</si>
  <si>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</si>
  <si>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</si>
  <si>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</si>
  <si>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</si>
  <si>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Уменьшение прочих остатков денежных средств  бюджетов поселений</t>
  </si>
  <si>
    <t>17,396</t>
  </si>
  <si>
    <t>17,47</t>
  </si>
  <si>
    <t>17,457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</si>
  <si>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</si>
  <si>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</si>
  <si>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</si>
  <si>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</si>
  <si>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</si>
  <si>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</si>
  <si>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</si>
  <si>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</si>
  <si>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</si>
  <si>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</si>
  <si>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</si>
  <si>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</si>
  <si>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ФИО</t>
  </si>
  <si>
    <t>Уменьшение прочих остатков средств бюджетов</t>
  </si>
  <si>
    <t>Ед. измерения: отчета -  руб.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</si>
  <si>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</si>
  <si>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</si>
  <si>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</si>
  <si>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</si>
  <si>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</si>
  <si>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</si>
  <si>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</si>
  <si>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</si>
  <si>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17,462</t>
  </si>
  <si>
    <t>Источники финансирования - отчет на 01.11.2012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</si>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</sst>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workbookViewId="0" topLeftCell="A1">
      <selection activeCell="E39" sqref="E39"/>
    </sheetView>
  </sheetViews>
  <sheetFormatPr defaultColWidth="9.140625" defaultRowHeight="12.75"/>
  <cols>
    <col min="1" max="1" width="9.00390625" style="0" customWidth="1"/>
    <col min="2" max="2" width="21.8515625" style="0" customWidth="1"/>
    <col min="3" max="3" width="25.00390625" style="0" customWidth="1"/>
    <col min="4" max="4" width="12.7109375" style="0" customWidth="1"/>
    <col min="5" max="5" width="10.8515625" style="0" customWidth="1"/>
    <col min="6" max="6" width="12.28125" style="0" customWidth="1"/>
    <col min="7" max="7" width="11.8515625" style="0" customWidth="1"/>
    <col min="8" max="8" width="12.8515625" style="0" customWidth="1"/>
    <col min="9" max="11" width="11.00390625" style="0" customWidth="1"/>
    <col min="12" max="13" width="10.140625" style="0" customWidth="1"/>
  </cols>
  <sheetData>
    <row r="1" spans="1:13" ht="12.75" customHeight="1">
      <c r="A1" s="5"/>
      <c r="B1" s="6"/>
      <c r="C1" s="7" t="s">
        <v>75</v>
      </c>
      <c r="D1" s="6"/>
      <c r="E1" s="6"/>
      <c r="F1" s="6"/>
      <c r="G1" s="8" t="s">
        <v>94</v>
      </c>
      <c r="H1" s="6"/>
      <c r="I1" s="6"/>
      <c r="J1" s="6"/>
      <c r="K1" s="6"/>
      <c r="L1" s="8" t="s">
        <v>94</v>
      </c>
      <c r="M1" s="6"/>
    </row>
    <row r="2" spans="1:13" ht="12.75" customHeight="1">
      <c r="A2" s="5"/>
      <c r="B2" s="6"/>
      <c r="C2" s="10" t="s">
        <v>104</v>
      </c>
      <c r="D2" s="6"/>
      <c r="E2" s="6"/>
      <c r="F2" s="6"/>
      <c r="G2" s="8" t="s">
        <v>65</v>
      </c>
      <c r="H2" s="6"/>
      <c r="I2" s="6"/>
      <c r="J2" s="6"/>
      <c r="K2" s="6"/>
      <c r="L2" s="8" t="s">
        <v>65</v>
      </c>
      <c r="M2" s="6"/>
    </row>
    <row r="3" spans="1:13" ht="12.75">
      <c r="A3" s="5" t="s">
        <v>83</v>
      </c>
      <c r="B3" s="6"/>
      <c r="C3" s="7" t="s">
        <v>0</v>
      </c>
      <c r="D3" s="6"/>
      <c r="E3" s="6"/>
      <c r="F3" s="6"/>
      <c r="G3" s="5" t="s">
        <v>83</v>
      </c>
      <c r="H3" s="6"/>
      <c r="I3" s="6"/>
      <c r="J3" s="6"/>
      <c r="K3" s="6"/>
      <c r="L3" s="5" t="s">
        <v>83</v>
      </c>
      <c r="M3" s="6"/>
    </row>
    <row r="4" spans="1:11" ht="72">
      <c r="A4" s="1" t="s">
        <v>25</v>
      </c>
      <c r="B4" s="1" t="s">
        <v>96</v>
      </c>
      <c r="C4" s="1" t="s">
        <v>68</v>
      </c>
      <c r="D4" s="1" t="s">
        <v>62</v>
      </c>
      <c r="E4" s="1" t="s">
        <v>33</v>
      </c>
      <c r="F4" s="1" t="s">
        <v>18</v>
      </c>
      <c r="G4" s="1" t="s">
        <v>37</v>
      </c>
      <c r="H4" s="1" t="s">
        <v>10</v>
      </c>
      <c r="I4" s="1" t="s">
        <v>82</v>
      </c>
      <c r="J4" s="1" t="s">
        <v>1</v>
      </c>
      <c r="K4" s="1" t="s">
        <v>17</v>
      </c>
    </row>
    <row r="5" spans="1:11" ht="18.75">
      <c r="A5" s="2" t="s">
        <v>73</v>
      </c>
      <c r="B5" s="3" t="s">
        <v>26</v>
      </c>
      <c r="C5" s="3" t="s">
        <v>88</v>
      </c>
      <c r="D5" s="4">
        <f>ROUND(153823164.59,2)</f>
        <v>153823164.59</v>
      </c>
      <c r="E5" s="4">
        <f>ROUND(0,2)</f>
        <v>0</v>
      </c>
      <c r="F5" s="4">
        <f>ROUND(134776781.32,2)</f>
        <v>134776781.32</v>
      </c>
      <c r="G5" s="4">
        <f>ROUND(19046383.27,2)</f>
        <v>19046383.27</v>
      </c>
      <c r="H5" s="4">
        <f>ROUND(85794815.25,2)</f>
        <v>85794815.25</v>
      </c>
      <c r="I5" s="4">
        <f>ROUND(0,2)</f>
        <v>0</v>
      </c>
      <c r="J5" s="4">
        <f>ROUND(73508157.1,2)</f>
        <v>73508157.1</v>
      </c>
      <c r="K5" s="4">
        <f>ROUND(12286658.15,2)</f>
        <v>12286658.15</v>
      </c>
    </row>
    <row r="6" spans="1:11" ht="27.75">
      <c r="A6" s="2" t="s">
        <v>12</v>
      </c>
      <c r="B6" s="3" t="s">
        <v>74</v>
      </c>
      <c r="C6" s="3" t="s">
        <v>32</v>
      </c>
      <c r="D6" s="4">
        <f>ROUND(133811500,2)</f>
        <v>133811500</v>
      </c>
      <c r="E6" s="4">
        <f>ROUND(0,2)</f>
        <v>0</v>
      </c>
      <c r="F6" s="4">
        <f>ROUND(123611500,2)</f>
        <v>123611500</v>
      </c>
      <c r="G6" s="4">
        <f>ROUND(10200000,2)</f>
        <v>10200000</v>
      </c>
      <c r="H6" s="4">
        <f>ROUND(136418850,2)</f>
        <v>136418850</v>
      </c>
      <c r="I6" s="4">
        <f>ROUND(0,2)</f>
        <v>0</v>
      </c>
      <c r="J6" s="4">
        <f>ROUND(122078500,2)</f>
        <v>122078500</v>
      </c>
      <c r="K6" s="4">
        <f>ROUND(14340350,2)</f>
        <v>14340350</v>
      </c>
    </row>
    <row r="7" spans="1:11" ht="27.75">
      <c r="A7" s="2" t="s">
        <v>66</v>
      </c>
      <c r="B7" s="3" t="s">
        <v>63</v>
      </c>
      <c r="C7" s="3" t="s">
        <v>13</v>
      </c>
      <c r="D7" s="4">
        <f>ROUND(133811500,2)</f>
        <v>133811500</v>
      </c>
      <c r="E7" s="4">
        <f>ROUND(10200000,2)</f>
        <v>10200000</v>
      </c>
      <c r="F7" s="4">
        <f>ROUND(133811500,2)</f>
        <v>133811500</v>
      </c>
      <c r="G7" s="4">
        <f>ROUND(10200000,2)</f>
        <v>10200000</v>
      </c>
      <c r="H7" s="4">
        <f>ROUND(136418850,2)</f>
        <v>136418850</v>
      </c>
      <c r="I7" s="4">
        <f>ROUND(14340350,2)</f>
        <v>14340350</v>
      </c>
      <c r="J7" s="4">
        <f>ROUND(136418850,2)</f>
        <v>136418850</v>
      </c>
      <c r="K7" s="4">
        <f>ROUND(14340350,2)</f>
        <v>14340350</v>
      </c>
    </row>
    <row r="8" spans="1:11" ht="36.75">
      <c r="A8" s="2" t="s">
        <v>31</v>
      </c>
      <c r="B8" s="3" t="s">
        <v>4</v>
      </c>
      <c r="C8" s="3" t="s">
        <v>86</v>
      </c>
      <c r="D8" s="4">
        <f>ROUND(136418850,2)</f>
        <v>136418850</v>
      </c>
      <c r="E8" s="4">
        <f>ROUND(14340350,2)</f>
        <v>14340350</v>
      </c>
      <c r="F8" s="4">
        <f>ROUND(136418850,2)</f>
        <v>136418850</v>
      </c>
      <c r="G8" s="4">
        <f>ROUND(14340350,2)</f>
        <v>14340350</v>
      </c>
      <c r="H8" s="4">
        <f>ROUND(136418850,2)</f>
        <v>136418850</v>
      </c>
      <c r="I8" s="4">
        <f>ROUND(14340350,2)</f>
        <v>14340350</v>
      </c>
      <c r="J8" s="4">
        <f>ROUND(136418850,2)</f>
        <v>136418850</v>
      </c>
      <c r="K8" s="4">
        <f>ROUND(14340350,2)</f>
        <v>14340350</v>
      </c>
    </row>
    <row r="9" spans="1:11" ht="45.75">
      <c r="A9" s="2" t="s">
        <v>78</v>
      </c>
      <c r="B9" s="3" t="s">
        <v>39</v>
      </c>
      <c r="C9" s="3" t="s">
        <v>67</v>
      </c>
      <c r="D9" s="4">
        <f>ROUND(136418850,2)</f>
        <v>136418850</v>
      </c>
      <c r="E9" s="4">
        <f>ROUND(0,2)</f>
        <v>0</v>
      </c>
      <c r="F9" s="4">
        <f>ROUND(136418850,2)</f>
        <v>136418850</v>
      </c>
      <c r="G9" s="4">
        <f>ROUND(0,2)</f>
        <v>0</v>
      </c>
      <c r="H9" s="4">
        <f>ROUND(136418850,2)</f>
        <v>136418850</v>
      </c>
      <c r="I9" s="4">
        <f>ROUND(0,2)</f>
        <v>0</v>
      </c>
      <c r="J9" s="4">
        <f>ROUND(136418850,2)</f>
        <v>136418850</v>
      </c>
      <c r="K9" s="4">
        <f>ROUND(0,2)</f>
        <v>0</v>
      </c>
    </row>
    <row r="10" spans="1:11" ht="45.75">
      <c r="A10" s="2" t="s">
        <v>61</v>
      </c>
      <c r="B10" s="3" t="s">
        <v>87</v>
      </c>
      <c r="C10" s="3" t="s">
        <v>53</v>
      </c>
      <c r="D10" s="4">
        <f>ROUND(0,2)</f>
        <v>0</v>
      </c>
      <c r="E10" s="4">
        <f>ROUND(14340350,2)</f>
        <v>14340350</v>
      </c>
      <c r="F10" s="4">
        <f>ROUND(0,2)</f>
        <v>0</v>
      </c>
      <c r="G10" s="4">
        <f>ROUND(14340350,2)</f>
        <v>14340350</v>
      </c>
      <c r="H10" s="4">
        <f aca="true" t="shared" si="0" ref="H10:H21">ROUND(0,2)</f>
        <v>0</v>
      </c>
      <c r="I10" s="4">
        <f>ROUND(14340350,2)</f>
        <v>14340350</v>
      </c>
      <c r="J10" s="4">
        <f>ROUND(0,2)</f>
        <v>0</v>
      </c>
      <c r="K10" s="4">
        <f>ROUND(14340350,2)</f>
        <v>14340350</v>
      </c>
    </row>
    <row r="11" spans="1:11" ht="45.75">
      <c r="A11" s="2" t="s">
        <v>98</v>
      </c>
      <c r="B11" s="3" t="s">
        <v>27</v>
      </c>
      <c r="C11" s="3" t="s">
        <v>85</v>
      </c>
      <c r="D11" s="4">
        <f>ROUND(-2607350,2)</f>
        <v>-2607350</v>
      </c>
      <c r="E11" s="4">
        <f>ROUND(-4140350,2)</f>
        <v>-4140350</v>
      </c>
      <c r="F11" s="4">
        <f>ROUND(-2607350,2)</f>
        <v>-2607350</v>
      </c>
      <c r="G11" s="4">
        <f>ROUND(-4140350,2)</f>
        <v>-4140350</v>
      </c>
      <c r="H11" s="4">
        <f t="shared" si="0"/>
        <v>0</v>
      </c>
      <c r="I11" s="4">
        <f>ROUND(0,2)</f>
        <v>0</v>
      </c>
      <c r="J11" s="4">
        <f>ROUND(0,2)</f>
        <v>0</v>
      </c>
      <c r="K11" s="4">
        <f aca="true" t="shared" si="1" ref="K11:K21">ROUND(0,2)</f>
        <v>0</v>
      </c>
    </row>
    <row r="12" spans="1:11" ht="45.75">
      <c r="A12" s="2" t="s">
        <v>46</v>
      </c>
      <c r="B12" s="3" t="s">
        <v>50</v>
      </c>
      <c r="C12" s="3" t="s">
        <v>91</v>
      </c>
      <c r="D12" s="4">
        <f>ROUND(-2607350,2)</f>
        <v>-2607350</v>
      </c>
      <c r="E12" s="4">
        <f>ROUND(0,2)</f>
        <v>0</v>
      </c>
      <c r="F12" s="4">
        <f>ROUND(-2607350,2)</f>
        <v>-2607350</v>
      </c>
      <c r="G12" s="4">
        <f>ROUND(0,2)</f>
        <v>0</v>
      </c>
      <c r="H12" s="4">
        <f t="shared" si="0"/>
        <v>0</v>
      </c>
      <c r="I12" s="4">
        <f>ROUND(0,2)</f>
        <v>0</v>
      </c>
      <c r="J12" s="4">
        <f>ROUND(0,2)</f>
        <v>0</v>
      </c>
      <c r="K12" s="4">
        <f t="shared" si="1"/>
        <v>0</v>
      </c>
    </row>
    <row r="13" spans="1:11" ht="45.75">
      <c r="A13" s="2" t="s">
        <v>21</v>
      </c>
      <c r="B13" s="3" t="s">
        <v>102</v>
      </c>
      <c r="C13" s="3" t="s">
        <v>44</v>
      </c>
      <c r="D13" s="4">
        <f aca="true" t="shared" si="2" ref="D13:D21">ROUND(0,2)</f>
        <v>0</v>
      </c>
      <c r="E13" s="4">
        <f>ROUND(-4140350,2)</f>
        <v>-4140350</v>
      </c>
      <c r="F13" s="4">
        <f>ROUND(0,2)</f>
        <v>0</v>
      </c>
      <c r="G13" s="4">
        <f>ROUND(-4140350,2)</f>
        <v>-4140350</v>
      </c>
      <c r="H13" s="4">
        <f t="shared" si="0"/>
        <v>0</v>
      </c>
      <c r="I13" s="4">
        <f>ROUND(0,2)</f>
        <v>0</v>
      </c>
      <c r="J13" s="4">
        <f>ROUND(0,2)</f>
        <v>0</v>
      </c>
      <c r="K13" s="4">
        <f t="shared" si="1"/>
        <v>0</v>
      </c>
    </row>
    <row r="14" spans="1:11" ht="27.75">
      <c r="A14" s="2" t="s">
        <v>35</v>
      </c>
      <c r="B14" s="3" t="s">
        <v>101</v>
      </c>
      <c r="C14" s="3" t="s">
        <v>34</v>
      </c>
      <c r="D14" s="4">
        <f t="shared" si="2"/>
        <v>0</v>
      </c>
      <c r="E14" s="4">
        <f>ROUND(-10200000,2)</f>
        <v>-10200000</v>
      </c>
      <c r="F14" s="4">
        <f>ROUND(-10200000,2)</f>
        <v>-10200000</v>
      </c>
      <c r="G14" s="4">
        <f aca="true" t="shared" si="3" ref="G14:G21">ROUND(0,2)</f>
        <v>0</v>
      </c>
      <c r="H14" s="4">
        <f t="shared" si="0"/>
        <v>0</v>
      </c>
      <c r="I14" s="4">
        <f>ROUND(-14340350,2)</f>
        <v>-14340350</v>
      </c>
      <c r="J14" s="4">
        <f>ROUND(-14340350,2)</f>
        <v>-14340350</v>
      </c>
      <c r="K14" s="4">
        <f t="shared" si="1"/>
        <v>0</v>
      </c>
    </row>
    <row r="15" spans="1:11" ht="27.75">
      <c r="A15" s="2" t="s">
        <v>16</v>
      </c>
      <c r="B15" s="3" t="s">
        <v>97</v>
      </c>
      <c r="C15" s="3" t="s">
        <v>60</v>
      </c>
      <c r="D15" s="4">
        <f t="shared" si="2"/>
        <v>0</v>
      </c>
      <c r="E15" s="4">
        <f>ROUND(-10200000,2)</f>
        <v>-10200000</v>
      </c>
      <c r="F15" s="4">
        <f>ROUND(-10200000,2)</f>
        <v>-10200000</v>
      </c>
      <c r="G15" s="4">
        <f t="shared" si="3"/>
        <v>0</v>
      </c>
      <c r="H15" s="4">
        <f t="shared" si="0"/>
        <v>0</v>
      </c>
      <c r="I15" s="4">
        <f>ROUND(-14340350,2)</f>
        <v>-14340350</v>
      </c>
      <c r="J15" s="4">
        <f>ROUND(-14340350,2)</f>
        <v>-14340350</v>
      </c>
      <c r="K15" s="4">
        <f t="shared" si="1"/>
        <v>0</v>
      </c>
    </row>
    <row r="16" spans="1:11" ht="27.75">
      <c r="A16" s="2" t="s">
        <v>69</v>
      </c>
      <c r="B16" s="3" t="s">
        <v>40</v>
      </c>
      <c r="C16" s="3" t="s">
        <v>71</v>
      </c>
      <c r="D16" s="4">
        <f t="shared" si="2"/>
        <v>0</v>
      </c>
      <c r="E16" s="4">
        <f aca="true" t="shared" si="4" ref="E16:F18">ROUND(4140350,2)</f>
        <v>4140350</v>
      </c>
      <c r="F16" s="4">
        <f t="shared" si="4"/>
        <v>4140350</v>
      </c>
      <c r="G16" s="4">
        <f t="shared" si="3"/>
        <v>0</v>
      </c>
      <c r="H16" s="4">
        <f t="shared" si="0"/>
        <v>0</v>
      </c>
      <c r="I16" s="4">
        <f aca="true" t="shared" si="5" ref="I16:J18">ROUND(0,2)</f>
        <v>0</v>
      </c>
      <c r="J16" s="4">
        <f t="shared" si="5"/>
        <v>0</v>
      </c>
      <c r="K16" s="4">
        <f t="shared" si="1"/>
        <v>0</v>
      </c>
    </row>
    <row r="17" spans="1:11" ht="45.75">
      <c r="A17" s="2" t="s">
        <v>100</v>
      </c>
      <c r="B17" s="3" t="s">
        <v>24</v>
      </c>
      <c r="C17" s="3" t="s">
        <v>43</v>
      </c>
      <c r="D17" s="4">
        <f t="shared" si="2"/>
        <v>0</v>
      </c>
      <c r="E17" s="4">
        <f t="shared" si="4"/>
        <v>4140350</v>
      </c>
      <c r="F17" s="4">
        <f t="shared" si="4"/>
        <v>4140350</v>
      </c>
      <c r="G17" s="4">
        <f t="shared" si="3"/>
        <v>0</v>
      </c>
      <c r="H17" s="4">
        <f t="shared" si="0"/>
        <v>0</v>
      </c>
      <c r="I17" s="4">
        <f t="shared" si="5"/>
        <v>0</v>
      </c>
      <c r="J17" s="4">
        <f t="shared" si="5"/>
        <v>0</v>
      </c>
      <c r="K17" s="4">
        <f t="shared" si="1"/>
        <v>0</v>
      </c>
    </row>
    <row r="18" spans="1:11" ht="54.75">
      <c r="A18" s="2" t="s">
        <v>57</v>
      </c>
      <c r="B18" s="3" t="s">
        <v>15</v>
      </c>
      <c r="C18" s="3" t="s">
        <v>9</v>
      </c>
      <c r="D18" s="4">
        <f t="shared" si="2"/>
        <v>0</v>
      </c>
      <c r="E18" s="4">
        <f t="shared" si="4"/>
        <v>4140350</v>
      </c>
      <c r="F18" s="4">
        <f t="shared" si="4"/>
        <v>4140350</v>
      </c>
      <c r="G18" s="4">
        <f t="shared" si="3"/>
        <v>0</v>
      </c>
      <c r="H18" s="4">
        <f t="shared" si="0"/>
        <v>0</v>
      </c>
      <c r="I18" s="4">
        <f t="shared" si="5"/>
        <v>0</v>
      </c>
      <c r="J18" s="4">
        <f t="shared" si="5"/>
        <v>0</v>
      </c>
      <c r="K18" s="4">
        <f t="shared" si="1"/>
        <v>0</v>
      </c>
    </row>
    <row r="19" spans="1:11" ht="27.75">
      <c r="A19" s="2" t="s">
        <v>41</v>
      </c>
      <c r="B19" s="3" t="s">
        <v>6</v>
      </c>
      <c r="C19" s="3" t="s">
        <v>2</v>
      </c>
      <c r="D19" s="4">
        <f t="shared" si="2"/>
        <v>0</v>
      </c>
      <c r="E19" s="4">
        <f aca="true" t="shared" si="6" ref="E19:F21">ROUND(-14340350,2)</f>
        <v>-14340350</v>
      </c>
      <c r="F19" s="4">
        <f t="shared" si="6"/>
        <v>-14340350</v>
      </c>
      <c r="G19" s="4">
        <f t="shared" si="3"/>
        <v>0</v>
      </c>
      <c r="H19" s="4">
        <f t="shared" si="0"/>
        <v>0</v>
      </c>
      <c r="I19" s="4">
        <f aca="true" t="shared" si="7" ref="I19:J21">ROUND(-14340350,2)</f>
        <v>-14340350</v>
      </c>
      <c r="J19" s="4">
        <f t="shared" si="7"/>
        <v>-14340350</v>
      </c>
      <c r="K19" s="4">
        <f t="shared" si="1"/>
        <v>0</v>
      </c>
    </row>
    <row r="20" spans="1:11" ht="45.75">
      <c r="A20" s="2" t="s">
        <v>51</v>
      </c>
      <c r="B20" s="3" t="s">
        <v>52</v>
      </c>
      <c r="C20" s="3" t="s">
        <v>8</v>
      </c>
      <c r="D20" s="4">
        <f t="shared" si="2"/>
        <v>0</v>
      </c>
      <c r="E20" s="4">
        <f t="shared" si="6"/>
        <v>-14340350</v>
      </c>
      <c r="F20" s="4">
        <f t="shared" si="6"/>
        <v>-14340350</v>
      </c>
      <c r="G20" s="4">
        <f t="shared" si="3"/>
        <v>0</v>
      </c>
      <c r="H20" s="4">
        <f t="shared" si="0"/>
        <v>0</v>
      </c>
      <c r="I20" s="4">
        <f t="shared" si="7"/>
        <v>-14340350</v>
      </c>
      <c r="J20" s="4">
        <f t="shared" si="7"/>
        <v>-14340350</v>
      </c>
      <c r="K20" s="4">
        <f t="shared" si="1"/>
        <v>0</v>
      </c>
    </row>
    <row r="21" spans="1:11" ht="54.75">
      <c r="A21" s="2" t="s">
        <v>72</v>
      </c>
      <c r="B21" s="3" t="s">
        <v>58</v>
      </c>
      <c r="C21" s="3" t="s">
        <v>54</v>
      </c>
      <c r="D21" s="4">
        <f t="shared" si="2"/>
        <v>0</v>
      </c>
      <c r="E21" s="4">
        <f t="shared" si="6"/>
        <v>-14340350</v>
      </c>
      <c r="F21" s="4">
        <f t="shared" si="6"/>
        <v>-14340350</v>
      </c>
      <c r="G21" s="4">
        <f t="shared" si="3"/>
        <v>0</v>
      </c>
      <c r="H21" s="4">
        <f t="shared" si="0"/>
        <v>0</v>
      </c>
      <c r="I21" s="4">
        <f t="shared" si="7"/>
        <v>-14340350</v>
      </c>
      <c r="J21" s="4">
        <f t="shared" si="7"/>
        <v>-14340350</v>
      </c>
      <c r="K21" s="4">
        <f t="shared" si="1"/>
        <v>0</v>
      </c>
    </row>
    <row r="22" spans="1:11" ht="12.75">
      <c r="A22" s="2" t="s">
        <v>7</v>
      </c>
      <c r="B22" s="3" t="s">
        <v>3</v>
      </c>
      <c r="C22" s="3" t="s">
        <v>42</v>
      </c>
      <c r="D22" s="4">
        <f>ROUND(20011664.59,2)</f>
        <v>20011664.59</v>
      </c>
      <c r="E22" s="4">
        <f>ROUND(0,2)</f>
        <v>0</v>
      </c>
      <c r="F22" s="4">
        <f>ROUND(11165281.32,2)</f>
        <v>11165281.32</v>
      </c>
      <c r="G22" s="4">
        <f>ROUND(8846383.27,2)</f>
        <v>8846383.27</v>
      </c>
      <c r="H22" s="4">
        <f>ROUND(-50624034.75,2)</f>
        <v>-50624034.75</v>
      </c>
      <c r="I22" s="4">
        <f>ROUND(0,2)</f>
        <v>0</v>
      </c>
      <c r="J22" s="4">
        <f>ROUND(-48570342.9,2)</f>
        <v>-48570342.9</v>
      </c>
      <c r="K22" s="4">
        <f>ROUND(-2053691.85,2)</f>
        <v>-2053691.85</v>
      </c>
    </row>
    <row r="23" spans="1:11" ht="18.75">
      <c r="A23" s="2" t="s">
        <v>70</v>
      </c>
      <c r="B23" s="3" t="s">
        <v>90</v>
      </c>
      <c r="C23" s="3" t="s">
        <v>11</v>
      </c>
      <c r="D23" s="4">
        <f>ROUND(20011664.59,2)</f>
        <v>20011664.59</v>
      </c>
      <c r="E23" s="4">
        <f>ROUND(0,2)</f>
        <v>0</v>
      </c>
      <c r="F23" s="4">
        <f>ROUND(11165281.32,2)</f>
        <v>11165281.32</v>
      </c>
      <c r="G23" s="4">
        <f>ROUND(8846383.27,2)</f>
        <v>8846383.27</v>
      </c>
      <c r="H23" s="4">
        <f>ROUND(-50624034.75,2)</f>
        <v>-50624034.75</v>
      </c>
      <c r="I23" s="4">
        <f>ROUND(0,2)</f>
        <v>0</v>
      </c>
      <c r="J23" s="4">
        <f>ROUND(-48570342.9,2)</f>
        <v>-48570342.9</v>
      </c>
      <c r="K23" s="4">
        <f>ROUND(-2053691.85,2)</f>
        <v>-2053691.85</v>
      </c>
    </row>
    <row r="24" spans="1:11" ht="18.75">
      <c r="A24" s="2" t="s">
        <v>80</v>
      </c>
      <c r="B24" s="3" t="s">
        <v>29</v>
      </c>
      <c r="C24" s="3" t="s">
        <v>14</v>
      </c>
      <c r="D24" s="4">
        <f>ROUND(-1146547018,2)</f>
        <v>-1146547018</v>
      </c>
      <c r="E24" s="4">
        <f>ROUND(-112082840,2)</f>
        <v>-112082840</v>
      </c>
      <c r="F24" s="4">
        <f>ROUND(-1056809918,2)</f>
        <v>-1056809918</v>
      </c>
      <c r="G24" s="4">
        <f>ROUND(-201819940,2)</f>
        <v>-201819940</v>
      </c>
      <c r="H24" s="4">
        <f>ROUND(-1008203122.67,2)</f>
        <v>-1008203122.67</v>
      </c>
      <c r="I24" s="4">
        <f>ROUND(-74925638.76,2)</f>
        <v>-74925638.76</v>
      </c>
      <c r="J24" s="4">
        <f>ROUND(-917555315.07,2)</f>
        <v>-917555315.07</v>
      </c>
      <c r="K24" s="4">
        <f>ROUND(-165573446.36,2)</f>
        <v>-165573446.36</v>
      </c>
    </row>
    <row r="25" spans="1:11" ht="18.75">
      <c r="A25" s="2" t="s">
        <v>77</v>
      </c>
      <c r="B25" s="3" t="s">
        <v>81</v>
      </c>
      <c r="C25" s="3" t="s">
        <v>20</v>
      </c>
      <c r="D25" s="4">
        <f>ROUND(-1146547018,2)</f>
        <v>-1146547018</v>
      </c>
      <c r="E25" s="4">
        <f>ROUND(-112082840,2)</f>
        <v>-112082840</v>
      </c>
      <c r="F25" s="4">
        <f>ROUND(-1056809918,2)</f>
        <v>-1056809918</v>
      </c>
      <c r="G25" s="4">
        <f>ROUND(-201819940,2)</f>
        <v>-201819940</v>
      </c>
      <c r="H25" s="4">
        <f>ROUND(-1008203122.67,2)</f>
        <v>-1008203122.67</v>
      </c>
      <c r="I25" s="4">
        <f>ROUND(-74925638.76,2)</f>
        <v>-74925638.76</v>
      </c>
      <c r="J25" s="4">
        <f>ROUND(-917555315.07,2)</f>
        <v>-917555315.07</v>
      </c>
      <c r="K25" s="4">
        <f>ROUND(-165573446.36,2)</f>
        <v>-165573446.36</v>
      </c>
    </row>
    <row r="26" spans="1:11" ht="18.75">
      <c r="A26" s="2" t="s">
        <v>28</v>
      </c>
      <c r="B26" s="3" t="s">
        <v>48</v>
      </c>
      <c r="C26" s="3" t="s">
        <v>49</v>
      </c>
      <c r="D26" s="4">
        <f>ROUND(-1146547018,2)</f>
        <v>-1146547018</v>
      </c>
      <c r="E26" s="4">
        <f>ROUND(-112082840,2)</f>
        <v>-112082840</v>
      </c>
      <c r="F26" s="4">
        <f>ROUND(-1056809918,2)</f>
        <v>-1056809918</v>
      </c>
      <c r="G26" s="4">
        <f>ROUND(-201819940,2)</f>
        <v>-201819940</v>
      </c>
      <c r="H26" s="4">
        <f>ROUND(-1008203122.67,2)</f>
        <v>-1008203122.67</v>
      </c>
      <c r="I26" s="4">
        <f>ROUND(-74925638.76,2)</f>
        <v>-74925638.76</v>
      </c>
      <c r="J26" s="4">
        <f>ROUND(-917555315.07,2)</f>
        <v>-917555315.07</v>
      </c>
      <c r="K26" s="4">
        <f>ROUND(-165573446.36,2)</f>
        <v>-165573446.36</v>
      </c>
    </row>
    <row r="27" spans="1:11" ht="27.75">
      <c r="A27" s="2" t="s">
        <v>59</v>
      </c>
      <c r="B27" s="3" t="s">
        <v>56</v>
      </c>
      <c r="C27" s="3" t="s">
        <v>89</v>
      </c>
      <c r="D27" s="4">
        <f>ROUND(-1052669568,2)</f>
        <v>-1052669568</v>
      </c>
      <c r="E27" s="4">
        <f>ROUND(-4140350,2)</f>
        <v>-4140350</v>
      </c>
      <c r="F27" s="4">
        <f>ROUND(-1056809918,2)</f>
        <v>-1056809918</v>
      </c>
      <c r="G27" s="4">
        <f>ROUND(0,2)</f>
        <v>0</v>
      </c>
      <c r="H27" s="4">
        <f>ROUND(-917555315.07,2)</f>
        <v>-917555315.07</v>
      </c>
      <c r="I27" s="4">
        <f>ROUND(0,2)</f>
        <v>0</v>
      </c>
      <c r="J27" s="4">
        <f>ROUND(-917555315.07,2)</f>
        <v>-917555315.07</v>
      </c>
      <c r="K27" s="4">
        <f>ROUND(0,2)</f>
        <v>0</v>
      </c>
    </row>
    <row r="28" spans="1:11" ht="27.75">
      <c r="A28" s="2" t="s">
        <v>64</v>
      </c>
      <c r="B28" s="3" t="s">
        <v>95</v>
      </c>
      <c r="C28" s="3" t="s">
        <v>45</v>
      </c>
      <c r="D28" s="4">
        <f>ROUND(-93877450,2)</f>
        <v>-93877450</v>
      </c>
      <c r="E28" s="4">
        <f>ROUND(-107942490,2)</f>
        <v>-107942490</v>
      </c>
      <c r="F28" s="4">
        <f>ROUND(0,2)</f>
        <v>0</v>
      </c>
      <c r="G28" s="4">
        <f>ROUND(-201819940,2)</f>
        <v>-201819940</v>
      </c>
      <c r="H28" s="4">
        <f>ROUND(-90647807.6,2)</f>
        <v>-90647807.6</v>
      </c>
      <c r="I28" s="4">
        <f>ROUND(-74925638.76,2)</f>
        <v>-74925638.76</v>
      </c>
      <c r="J28" s="4">
        <f>ROUND(0,2)</f>
        <v>0</v>
      </c>
      <c r="K28" s="4">
        <f>ROUND(-165573446.36,2)</f>
        <v>-165573446.36</v>
      </c>
    </row>
    <row r="29" spans="1:11" ht="18.75">
      <c r="A29" s="2" t="s">
        <v>55</v>
      </c>
      <c r="B29" s="3" t="s">
        <v>47</v>
      </c>
      <c r="C29" s="3" t="s">
        <v>36</v>
      </c>
      <c r="D29" s="4">
        <f>ROUND(1166558682.59,2)</f>
        <v>1166558682.59</v>
      </c>
      <c r="E29" s="4">
        <f>ROUND(112082840,2)</f>
        <v>112082840</v>
      </c>
      <c r="F29" s="4">
        <f>ROUND(1067975199.32,2)</f>
        <v>1067975199.32</v>
      </c>
      <c r="G29" s="4">
        <f>ROUND(210666323.27,2)</f>
        <v>210666323.27</v>
      </c>
      <c r="H29" s="4">
        <f>ROUND(957579087.92,2)</f>
        <v>957579087.92</v>
      </c>
      <c r="I29" s="4">
        <f>ROUND(74925638.76,2)</f>
        <v>74925638.76</v>
      </c>
      <c r="J29" s="4">
        <f>ROUND(868984972.17,2)</f>
        <v>868984972.17</v>
      </c>
      <c r="K29" s="4">
        <f>ROUND(163519754.51,2)</f>
        <v>163519754.51</v>
      </c>
    </row>
    <row r="30" spans="1:11" ht="18.75">
      <c r="A30" s="2" t="s">
        <v>19</v>
      </c>
      <c r="B30" s="3" t="s">
        <v>99</v>
      </c>
      <c r="C30" s="3" t="s">
        <v>93</v>
      </c>
      <c r="D30" s="4">
        <f>ROUND(1166558682.59,2)</f>
        <v>1166558682.59</v>
      </c>
      <c r="E30" s="4">
        <f>ROUND(112082840,2)</f>
        <v>112082840</v>
      </c>
      <c r="F30" s="4">
        <f>ROUND(1067975199.32,2)</f>
        <v>1067975199.32</v>
      </c>
      <c r="G30" s="4">
        <f>ROUND(210666323.27,2)</f>
        <v>210666323.27</v>
      </c>
      <c r="H30" s="4">
        <f>ROUND(957579087.92,2)</f>
        <v>957579087.92</v>
      </c>
      <c r="I30" s="4">
        <f>ROUND(74925638.76,2)</f>
        <v>74925638.76</v>
      </c>
      <c r="J30" s="4">
        <f>ROUND(868984972.17,2)</f>
        <v>868984972.17</v>
      </c>
      <c r="K30" s="4">
        <f>ROUND(163519754.51,2)</f>
        <v>163519754.51</v>
      </c>
    </row>
    <row r="31" spans="1:11" ht="18.75">
      <c r="A31" s="2" t="s">
        <v>79</v>
      </c>
      <c r="B31" s="3" t="s">
        <v>30</v>
      </c>
      <c r="C31" s="3" t="s">
        <v>22</v>
      </c>
      <c r="D31" s="4">
        <f>ROUND(1166558682.59,2)</f>
        <v>1166558682.59</v>
      </c>
      <c r="E31" s="4">
        <f>ROUND(112082840,2)</f>
        <v>112082840</v>
      </c>
      <c r="F31" s="4">
        <f>ROUND(1067975199.32,2)</f>
        <v>1067975199.32</v>
      </c>
      <c r="G31" s="4">
        <f>ROUND(210666323.27,2)</f>
        <v>210666323.27</v>
      </c>
      <c r="H31" s="4">
        <f>ROUND(957579087.92,2)</f>
        <v>957579087.92</v>
      </c>
      <c r="I31" s="4">
        <f>ROUND(74925638.76,2)</f>
        <v>74925638.76</v>
      </c>
      <c r="J31" s="4">
        <f>ROUND(868984972.17,2)</f>
        <v>868984972.17</v>
      </c>
      <c r="K31" s="4">
        <f>ROUND(163519754.51,2)</f>
        <v>163519754.51</v>
      </c>
    </row>
    <row r="32" spans="1:11" ht="27.75">
      <c r="A32" s="2" t="s">
        <v>103</v>
      </c>
      <c r="B32" s="3" t="s">
        <v>23</v>
      </c>
      <c r="C32" s="3" t="s">
        <v>38</v>
      </c>
      <c r="D32" s="4">
        <f>ROUND(960032709.32,2)</f>
        <v>960032709.32</v>
      </c>
      <c r="E32" s="4">
        <f>ROUND(107942490,2)</f>
        <v>107942490</v>
      </c>
      <c r="F32" s="4">
        <f>ROUND(1067975199.32,2)</f>
        <v>1067975199.32</v>
      </c>
      <c r="G32" s="4">
        <f>ROUND(0,2)</f>
        <v>0</v>
      </c>
      <c r="H32" s="4">
        <f>ROUND(794059333.41,2)</f>
        <v>794059333.41</v>
      </c>
      <c r="I32" s="4">
        <f>ROUND(74925638.76,2)</f>
        <v>74925638.76</v>
      </c>
      <c r="J32" s="4">
        <f>ROUND(868984972.17,2)</f>
        <v>868984972.17</v>
      </c>
      <c r="K32" s="4">
        <f>ROUND(0,2)</f>
        <v>0</v>
      </c>
    </row>
    <row r="33" spans="1:11" ht="27.75">
      <c r="A33" s="2" t="s">
        <v>5</v>
      </c>
      <c r="B33" s="3" t="s">
        <v>84</v>
      </c>
      <c r="C33" s="3" t="s">
        <v>76</v>
      </c>
      <c r="D33" s="4">
        <f>ROUND(206525973.27,2)</f>
        <v>206525973.27</v>
      </c>
      <c r="E33" s="4">
        <f>ROUND(4140350,2)</f>
        <v>4140350</v>
      </c>
      <c r="F33" s="4">
        <f>ROUND(0,2)</f>
        <v>0</v>
      </c>
      <c r="G33" s="4">
        <f>ROUND(210666323.27,2)</f>
        <v>210666323.27</v>
      </c>
      <c r="H33" s="4">
        <f>ROUND(163519754.51,2)</f>
        <v>163519754.51</v>
      </c>
      <c r="I33" s="4">
        <f>ROUND(0,2)</f>
        <v>0</v>
      </c>
      <c r="J33" s="4">
        <f>ROUND(0,2)</f>
        <v>0</v>
      </c>
      <c r="K33" s="4">
        <f>ROUND(163519754.51,2)</f>
        <v>163519754.51</v>
      </c>
    </row>
    <row r="34" spans="9:13" ht="12.75">
      <c r="I34" s="6"/>
      <c r="J34" s="6"/>
      <c r="K34" s="6"/>
      <c r="L34" s="5" t="s">
        <v>83</v>
      </c>
      <c r="M34" s="6"/>
    </row>
    <row r="35" spans="9:13" ht="12.75" customHeight="1">
      <c r="I35" s="6"/>
      <c r="J35" s="6"/>
      <c r="K35" s="6"/>
      <c r="L35" s="9" t="s">
        <v>92</v>
      </c>
      <c r="M35" s="6"/>
    </row>
    <row r="36" spans="1:13" ht="12.75">
      <c r="A36" s="11" t="s">
        <v>105</v>
      </c>
      <c r="B36" s="11"/>
      <c r="E36" s="11" t="s">
        <v>106</v>
      </c>
      <c r="F36" s="11"/>
      <c r="I36" s="6"/>
      <c r="J36" s="6"/>
      <c r="K36" s="6"/>
      <c r="L36" s="5" t="s">
        <v>83</v>
      </c>
      <c r="M36" s="6"/>
    </row>
    <row r="37" spans="9:13" ht="12.75" customHeight="1">
      <c r="I37" s="6"/>
      <c r="J37" s="6"/>
      <c r="K37" s="6"/>
      <c r="L37" s="9" t="s">
        <v>92</v>
      </c>
      <c r="M37" s="6"/>
    </row>
    <row r="38" spans="1:5" ht="12.75">
      <c r="A38" s="11" t="s">
        <v>107</v>
      </c>
      <c r="B38" s="11"/>
      <c r="E38" t="s">
        <v>108</v>
      </c>
    </row>
  </sheetData>
  <mergeCells count="26">
    <mergeCell ref="A36:B36"/>
    <mergeCell ref="E36:F36"/>
    <mergeCell ref="A38:B38"/>
    <mergeCell ref="L34:M34"/>
    <mergeCell ref="L35:M35"/>
    <mergeCell ref="L36:M36"/>
    <mergeCell ref="L37:M37"/>
    <mergeCell ref="I34:K34"/>
    <mergeCell ref="I35:K35"/>
    <mergeCell ref="I36:K36"/>
    <mergeCell ref="I37:K37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24" right="0.23" top="0.84" bottom="0.4166666666666667" header="0.1388888888888889" footer="0.4166666666666667"/>
  <pageSetup horizontalDpi="600" verticalDpi="600" orientation="landscape" paperSize="9" scale="83" r:id="rId1"/>
  <headerFooter alignWithMargins="0">
    <oddHeader>&amp;RСтраница &amp;P&amp;P из &amp;N&amp;N</oddHeader>
  </headerFooter>
  <rowBreaks count="1" manualBreakCount="1">
    <brk id="1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2012-11-19T06:08:18Z</cp:lastPrinted>
  <dcterms:created xsi:type="dcterms:W3CDTF">2012-11-19T06:08:39Z</dcterms:created>
  <dcterms:modified xsi:type="dcterms:W3CDTF">2012-11-19T06:08:39Z</dcterms:modified>
  <cp:category/>
  <cp:version/>
  <cp:contentType/>
  <cp:contentStatus/>
</cp:coreProperties>
</file>