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<sst xmlns="http://schemas.openxmlformats.org/spreadsheetml/2006/main" count="62" uniqueCount="54">
  <si>
    <t>Выплата единовременного пособия при всех формах устройства детей, лишенных родительского попечения, в семью</t>
  </si>
  <si>
    <t>ВСЕГО по Новохоперскому району</t>
  </si>
  <si>
    <t>74,3</t>
  </si>
  <si>
    <t>4  Кассовый расход</t>
  </si>
  <si>
    <t>187 ******* * ** ** *** ** **** ***</t>
  </si>
  <si>
    <t>187,1</t>
  </si>
  <si>
    <t>Осуществление первичного воинского учета на территориях, где отсутствуют военные комиссариаты</t>
  </si>
  <si>
    <t>55,10</t>
  </si>
  <si>
    <t>74,1</t>
  </si>
  <si>
    <t>055 ******* * ** ** *** ** **** ***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</si>
  <si>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</si>
  <si>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Подпрограмма "Обеспечение жильем молодых семей"</t>
  </si>
  <si>
    <t>№ листа / № строки</t>
  </si>
  <si>
    <t>9  Остаток на конец отчётного периода, в том числе подлежащий возврату в федеральный бюджет</t>
  </si>
  <si>
    <t>309,16</t>
  </si>
  <si>
    <t>8  Остаток на конец отчетного периода</t>
  </si>
  <si>
    <t>074 4362100 2 02 02 145 02 0000 151</t>
  </si>
  <si>
    <t>7  Возвращено из федерального бюджета в объеме потребности в расходовании</t>
  </si>
  <si>
    <t>187 0013600 2 02 03 015 02 0000 151</t>
  </si>
  <si>
    <t>3  Поступило из федерального бюджета</t>
  </si>
  <si>
    <t>2  в том числе потребность в котором подтверждена</t>
  </si>
  <si>
    <t>309 1008820 2 02 02 051 02 0000 151</t>
  </si>
  <si>
    <t>Ед. измерения: документа -  руб.</t>
  </si>
  <si>
    <t>055 5201800 2 02 02 024 02 0000 151</t>
  </si>
  <si>
    <t>Наименование показателя</t>
  </si>
  <si>
    <t>74,2</t>
  </si>
  <si>
    <t>309,1</t>
  </si>
  <si>
    <t>55,1</t>
  </si>
  <si>
    <t>187,2</t>
  </si>
  <si>
    <t>МЕСЯЧНЫЙ ОТЧЕТ ОБ ИСПОЛНЕНИИ БЮДЖЕТА</t>
  </si>
  <si>
    <t>Модернизация региональных систем общего образования</t>
  </si>
  <si>
    <t>309 1008811 2 02 03 077 02 0000 151</t>
  </si>
  <si>
    <t>999,1</t>
  </si>
  <si>
    <t>10  Администратор поступлений (3 символа)</t>
  </si>
  <si>
    <t xml:space="preserve"> </t>
  </si>
  <si>
    <t>074 ******* * ** ** *** ** **** ***</t>
  </si>
  <si>
    <t>74,17</t>
  </si>
  <si>
    <t>6  Возвращено неиспользованных остатков прошлых лет в федеральный бюджет</t>
  </si>
  <si>
    <t>5  Восстановлено остатков межбюджетного трансферта прошлых лет</t>
  </si>
  <si>
    <t>Ежемесячное денежное вознаграждение за классное руководство</t>
  </si>
  <si>
    <t>309 ******* * ** ** *** ** **** ***</t>
  </si>
  <si>
    <t>309,17</t>
  </si>
  <si>
    <t>*** ******* * ** ** *** ** **** ***</t>
  </si>
  <si>
    <t>Ед. измерения: отчета -  руб.</t>
  </si>
  <si>
    <t>Код показателя</t>
  </si>
  <si>
    <t>074 5050502 2 02 03 020 02 0000 151</t>
  </si>
  <si>
    <t>074 5200900 2 02 02 037 02 0000 151</t>
  </si>
  <si>
    <t>Межбюджетные трансферты из федерального бюджета</t>
  </si>
  <si>
    <t>1  Остаток на начало отчетного периода - всего</t>
  </si>
  <si>
    <t>Приобретение жилья гражданами, уволенными с военной службы (службы), и приравненными к ним лицами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</si>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</sst>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*#,##0"/>
  </numFmts>
  <fonts count="1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8"/>
      <color indexed="8"/>
      <name val="Tahoma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sz val="12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4" fillId="0" borderId="0" xfId="0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168" fontId="6" fillId="0" borderId="0" xfId="0" applyFont="1" applyAlignment="1">
      <alignment horizontal="right" wrapText="1"/>
    </xf>
    <xf numFmtId="14" fontId="8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="60" workbookViewId="0" topLeftCell="A1">
      <selection activeCell="L18" sqref="L18:M21"/>
    </sheetView>
  </sheetViews>
  <sheetFormatPr defaultColWidth="9.140625" defaultRowHeight="12.75"/>
  <cols>
    <col min="1" max="1" width="8.28125" style="0" customWidth="1"/>
    <col min="2" max="2" width="28.421875" style="0" customWidth="1"/>
    <col min="3" max="3" width="17.421875" style="0" customWidth="1"/>
    <col min="4" max="5" width="10.140625" style="0" customWidth="1"/>
    <col min="6" max="6" width="12.7109375" style="0" customWidth="1"/>
    <col min="7" max="10" width="10.140625" style="0" customWidth="1"/>
    <col min="11" max="11" width="12.140625" style="0" customWidth="1"/>
    <col min="12" max="12" width="12.421875" style="0" customWidth="1"/>
    <col min="13" max="13" width="10.140625" style="0" customWidth="1"/>
  </cols>
  <sheetData>
    <row r="1" spans="1:13" ht="23.25" customHeight="1">
      <c r="A1" s="2"/>
      <c r="B1" s="3"/>
      <c r="C1" s="4" t="s">
        <v>29</v>
      </c>
      <c r="D1" s="3"/>
      <c r="E1" s="3"/>
      <c r="F1" s="3"/>
      <c r="G1" s="5"/>
      <c r="H1" s="3"/>
      <c r="I1" s="3"/>
      <c r="J1" s="3"/>
      <c r="K1" s="3"/>
      <c r="L1" s="5" t="s">
        <v>43</v>
      </c>
      <c r="M1" s="3"/>
    </row>
    <row r="2" spans="1:13" ht="38.25" customHeight="1">
      <c r="A2" s="2"/>
      <c r="B2" s="3"/>
      <c r="C2" s="4" t="s">
        <v>47</v>
      </c>
      <c r="D2" s="3"/>
      <c r="E2" s="3"/>
      <c r="F2" s="3"/>
      <c r="G2" s="14">
        <v>41000</v>
      </c>
      <c r="H2" s="15"/>
      <c r="I2" s="3"/>
      <c r="J2" s="3"/>
      <c r="K2" s="3"/>
      <c r="L2" s="5" t="s">
        <v>22</v>
      </c>
      <c r="M2" s="3"/>
    </row>
    <row r="3" spans="1:13" ht="12.75">
      <c r="A3" s="2" t="s">
        <v>34</v>
      </c>
      <c r="B3" s="3"/>
      <c r="C3" s="4" t="s">
        <v>1</v>
      </c>
      <c r="D3" s="3"/>
      <c r="E3" s="3"/>
      <c r="F3" s="3"/>
      <c r="G3" s="2" t="s">
        <v>34</v>
      </c>
      <c r="H3" s="3"/>
      <c r="I3" s="3"/>
      <c r="J3" s="3"/>
      <c r="K3" s="3"/>
      <c r="L3" s="2" t="s">
        <v>34</v>
      </c>
      <c r="M3" s="3"/>
    </row>
    <row r="4" spans="1:13" ht="99">
      <c r="A4" s="1" t="s">
        <v>12</v>
      </c>
      <c r="B4" s="1" t="s">
        <v>44</v>
      </c>
      <c r="C4" s="1" t="s">
        <v>24</v>
      </c>
      <c r="D4" s="1" t="s">
        <v>48</v>
      </c>
      <c r="E4" s="1" t="s">
        <v>20</v>
      </c>
      <c r="F4" s="1" t="s">
        <v>19</v>
      </c>
      <c r="G4" s="1" t="s">
        <v>3</v>
      </c>
      <c r="H4" s="1" t="s">
        <v>38</v>
      </c>
      <c r="I4" s="1" t="s">
        <v>37</v>
      </c>
      <c r="J4" s="1" t="s">
        <v>17</v>
      </c>
      <c r="K4" s="1" t="s">
        <v>15</v>
      </c>
      <c r="L4" s="1" t="s">
        <v>13</v>
      </c>
      <c r="M4" s="1" t="s">
        <v>33</v>
      </c>
    </row>
    <row r="5" spans="1:13" ht="32.25">
      <c r="A5" s="10" t="s">
        <v>27</v>
      </c>
      <c r="B5" s="11" t="s">
        <v>9</v>
      </c>
      <c r="C5" s="11" t="s">
        <v>9</v>
      </c>
      <c r="D5" s="12">
        <f>ROUND(386046.28,2)</f>
        <v>386046.28</v>
      </c>
      <c r="E5" s="12">
        <f>ROUND(386046.28,2)</f>
        <v>386046.28</v>
      </c>
      <c r="F5" s="12">
        <f>ROUND(682500,2)</f>
        <v>682500</v>
      </c>
      <c r="G5" s="12">
        <f>ROUND(682500,2)</f>
        <v>682500</v>
      </c>
      <c r="H5" s="12">
        <f aca="true" t="shared" si="0" ref="H5:H16">ROUND(0,2)</f>
        <v>0</v>
      </c>
      <c r="I5" s="12">
        <f>ROUND(386046.28,2)</f>
        <v>386046.28</v>
      </c>
      <c r="J5" s="12">
        <f>ROUND(0,2)</f>
        <v>0</v>
      </c>
      <c r="K5" s="12">
        <f>ROUND(0,2)</f>
        <v>0</v>
      </c>
      <c r="L5" s="12">
        <f>ROUND(0,2)</f>
        <v>0</v>
      </c>
      <c r="M5" s="13">
        <f>ROUND(0,2)</f>
        <v>0</v>
      </c>
    </row>
    <row r="6" spans="1:13" ht="95.25">
      <c r="A6" s="10" t="s">
        <v>7</v>
      </c>
      <c r="B6" s="11" t="s">
        <v>23</v>
      </c>
      <c r="C6" s="11" t="s">
        <v>10</v>
      </c>
      <c r="D6" s="12">
        <f>ROUND(386046.28,2)</f>
        <v>386046.28</v>
      </c>
      <c r="E6" s="12">
        <f>ROUND(386046.28,2)</f>
        <v>386046.28</v>
      </c>
      <c r="F6" s="12">
        <f>ROUND(682500,2)</f>
        <v>682500</v>
      </c>
      <c r="G6" s="12">
        <f>ROUND(682500,2)</f>
        <v>682500</v>
      </c>
      <c r="H6" s="12">
        <f t="shared" si="0"/>
        <v>0</v>
      </c>
      <c r="I6" s="12">
        <f>ROUND(386046.28,2)</f>
        <v>386046.28</v>
      </c>
      <c r="J6" s="12">
        <f>ROUND(0,2)</f>
        <v>0</v>
      </c>
      <c r="K6" s="12">
        <f>ROUND(0,2)</f>
        <v>0</v>
      </c>
      <c r="L6" s="12">
        <f>ROUND(0,2)</f>
        <v>0</v>
      </c>
      <c r="M6" s="13">
        <f>ROUND(821,0)</f>
        <v>821</v>
      </c>
    </row>
    <row r="7" spans="1:13" ht="21.75">
      <c r="A7" s="10" t="s">
        <v>8</v>
      </c>
      <c r="B7" s="11" t="s">
        <v>35</v>
      </c>
      <c r="C7" s="11" t="s">
        <v>35</v>
      </c>
      <c r="D7" s="12">
        <f>ROUND(15954.41,2)</f>
        <v>15954.41</v>
      </c>
      <c r="E7" s="12">
        <f>ROUND(15954.41,2)</f>
        <v>15954.41</v>
      </c>
      <c r="F7" s="12">
        <f>ROUND(4364777.66,2)</f>
        <v>4364777.66</v>
      </c>
      <c r="G7" s="12">
        <f>ROUND(436707.47,2)</f>
        <v>436707.47</v>
      </c>
      <c r="H7" s="12">
        <f t="shared" si="0"/>
        <v>0</v>
      </c>
      <c r="I7" s="12">
        <f>ROUND(15954.41,2)</f>
        <v>15954.41</v>
      </c>
      <c r="J7" s="12">
        <f aca="true" t="shared" si="1" ref="J7:J16">ROUND(0,2)</f>
        <v>0</v>
      </c>
      <c r="K7" s="12">
        <f>ROUND(3928070.19,2)</f>
        <v>3928070.19</v>
      </c>
      <c r="L7" s="12">
        <f>ROUND(3928070.19,2)</f>
        <v>3928070.19</v>
      </c>
      <c r="M7" s="13">
        <f>ROUND(0,2)</f>
        <v>0</v>
      </c>
    </row>
    <row r="8" spans="1:13" ht="74.25">
      <c r="A8" s="10" t="s">
        <v>25</v>
      </c>
      <c r="B8" s="11" t="s">
        <v>45</v>
      </c>
      <c r="C8" s="11" t="s">
        <v>0</v>
      </c>
      <c r="D8" s="12">
        <f>ROUND(0,2)</f>
        <v>0</v>
      </c>
      <c r="E8" s="12">
        <f>ROUND(0,2)</f>
        <v>0</v>
      </c>
      <c r="F8" s="12">
        <f>ROUND(12405.32,2)</f>
        <v>12405.32</v>
      </c>
      <c r="G8" s="12">
        <f>ROUND(12405.32,2)</f>
        <v>12405.32</v>
      </c>
      <c r="H8" s="12">
        <f t="shared" si="0"/>
        <v>0</v>
      </c>
      <c r="I8" s="12">
        <f>ROUND(0,2)</f>
        <v>0</v>
      </c>
      <c r="J8" s="12">
        <f t="shared" si="1"/>
        <v>0</v>
      </c>
      <c r="K8" s="12">
        <f>ROUND(0,2)</f>
        <v>0</v>
      </c>
      <c r="L8" s="12">
        <f>ROUND(0,2)</f>
        <v>0</v>
      </c>
      <c r="M8" s="13">
        <f>ROUND(0,2)</f>
        <v>0</v>
      </c>
    </row>
    <row r="9" spans="1:13" ht="53.25">
      <c r="A9" s="10" t="s">
        <v>2</v>
      </c>
      <c r="B9" s="11" t="s">
        <v>46</v>
      </c>
      <c r="C9" s="11" t="s">
        <v>39</v>
      </c>
      <c r="D9" s="12">
        <f>ROUND(15954.41,2)</f>
        <v>15954.41</v>
      </c>
      <c r="E9" s="12">
        <f>ROUND(15954.41,2)</f>
        <v>15954.41</v>
      </c>
      <c r="F9" s="12">
        <f>ROUND(431222.34,2)</f>
        <v>431222.34</v>
      </c>
      <c r="G9" s="12">
        <f>ROUND(424302.15,2)</f>
        <v>424302.15</v>
      </c>
      <c r="H9" s="12">
        <f t="shared" si="0"/>
        <v>0</v>
      </c>
      <c r="I9" s="12">
        <f>ROUND(15954.41,2)</f>
        <v>15954.41</v>
      </c>
      <c r="J9" s="12">
        <f t="shared" si="1"/>
        <v>0</v>
      </c>
      <c r="K9" s="12">
        <f>ROUND(6920.19,2)</f>
        <v>6920.19</v>
      </c>
      <c r="L9" s="12">
        <f>ROUND(6920.19,2)</f>
        <v>6920.19</v>
      </c>
      <c r="M9" s="13">
        <f>ROUND(855,0)</f>
        <v>855</v>
      </c>
    </row>
    <row r="10" spans="1:13" ht="32.25">
      <c r="A10" s="10" t="s">
        <v>36</v>
      </c>
      <c r="B10" s="11" t="s">
        <v>16</v>
      </c>
      <c r="C10" s="11" t="s">
        <v>30</v>
      </c>
      <c r="D10" s="12">
        <f aca="true" t="shared" si="2" ref="D10:E12">ROUND(0,2)</f>
        <v>0</v>
      </c>
      <c r="E10" s="12">
        <f t="shared" si="2"/>
        <v>0</v>
      </c>
      <c r="F10" s="12">
        <f>ROUND(3921150,2)</f>
        <v>3921150</v>
      </c>
      <c r="G10" s="12">
        <f>ROUND(0,2)</f>
        <v>0</v>
      </c>
      <c r="H10" s="12">
        <f t="shared" si="0"/>
        <v>0</v>
      </c>
      <c r="I10" s="12">
        <f aca="true" t="shared" si="3" ref="I10:I15">ROUND(0,2)</f>
        <v>0</v>
      </c>
      <c r="J10" s="12">
        <f t="shared" si="1"/>
        <v>0</v>
      </c>
      <c r="K10" s="12">
        <f>ROUND(3921150,2)</f>
        <v>3921150</v>
      </c>
      <c r="L10" s="12">
        <f>ROUND(3921150,2)</f>
        <v>3921150</v>
      </c>
      <c r="M10" s="13">
        <f>ROUND(855,0)</f>
        <v>855</v>
      </c>
    </row>
    <row r="11" spans="1:13" ht="21.75">
      <c r="A11" s="10" t="s">
        <v>5</v>
      </c>
      <c r="B11" s="11" t="s">
        <v>4</v>
      </c>
      <c r="C11" s="11" t="s">
        <v>4</v>
      </c>
      <c r="D11" s="12">
        <f t="shared" si="2"/>
        <v>0</v>
      </c>
      <c r="E11" s="12">
        <f t="shared" si="2"/>
        <v>0</v>
      </c>
      <c r="F11" s="12">
        <f>ROUND(1928900,2)</f>
        <v>1928900</v>
      </c>
      <c r="G11" s="12">
        <f>ROUND(320957.99,2)</f>
        <v>320957.99</v>
      </c>
      <c r="H11" s="12">
        <f t="shared" si="0"/>
        <v>0</v>
      </c>
      <c r="I11" s="12">
        <f t="shared" si="3"/>
        <v>0</v>
      </c>
      <c r="J11" s="12">
        <f t="shared" si="1"/>
        <v>0</v>
      </c>
      <c r="K11" s="12">
        <f>ROUND(1607942.01,2)</f>
        <v>1607942.01</v>
      </c>
      <c r="L11" s="12">
        <f>ROUND(1607942.01,2)</f>
        <v>1607942.01</v>
      </c>
      <c r="M11" s="13">
        <f>ROUND(0,2)</f>
        <v>0</v>
      </c>
    </row>
    <row r="12" spans="1:13" ht="74.25">
      <c r="A12" s="10" t="s">
        <v>28</v>
      </c>
      <c r="B12" s="11" t="s">
        <v>18</v>
      </c>
      <c r="C12" s="11" t="s">
        <v>6</v>
      </c>
      <c r="D12" s="12">
        <f t="shared" si="2"/>
        <v>0</v>
      </c>
      <c r="E12" s="12">
        <f t="shared" si="2"/>
        <v>0</v>
      </c>
      <c r="F12" s="12">
        <f>ROUND(1928900,2)</f>
        <v>1928900</v>
      </c>
      <c r="G12" s="12">
        <f>ROUND(320957.99,2)</f>
        <v>320957.99</v>
      </c>
      <c r="H12" s="12">
        <f t="shared" si="0"/>
        <v>0</v>
      </c>
      <c r="I12" s="12">
        <f t="shared" si="3"/>
        <v>0</v>
      </c>
      <c r="J12" s="12">
        <f t="shared" si="1"/>
        <v>0</v>
      </c>
      <c r="K12" s="12">
        <f>ROUND(1607942.01,2)</f>
        <v>1607942.01</v>
      </c>
      <c r="L12" s="12">
        <f>ROUND(1607942.01,2)</f>
        <v>1607942.01</v>
      </c>
      <c r="M12" s="13">
        <f>ROUND(0,2)</f>
        <v>0</v>
      </c>
    </row>
    <row r="13" spans="1:13" ht="21.75">
      <c r="A13" s="10" t="s">
        <v>26</v>
      </c>
      <c r="B13" s="11" t="s">
        <v>40</v>
      </c>
      <c r="C13" s="11" t="s">
        <v>40</v>
      </c>
      <c r="D13" s="12">
        <f>ROUND(2193650,2)</f>
        <v>2193650</v>
      </c>
      <c r="E13" s="12">
        <f>ROUND(2193650,2)</f>
        <v>2193650</v>
      </c>
      <c r="F13" s="12">
        <f>ROUND(0,2)</f>
        <v>0</v>
      </c>
      <c r="G13" s="12">
        <f>ROUND(1089900,2)</f>
        <v>1089900</v>
      </c>
      <c r="H13" s="12">
        <f t="shared" si="0"/>
        <v>0</v>
      </c>
      <c r="I13" s="12">
        <f t="shared" si="3"/>
        <v>0</v>
      </c>
      <c r="J13" s="12">
        <f t="shared" si="1"/>
        <v>0</v>
      </c>
      <c r="K13" s="12">
        <f>ROUND(1103750,2)</f>
        <v>1103750</v>
      </c>
      <c r="L13" s="12">
        <f>ROUND(1103750,2)</f>
        <v>1103750</v>
      </c>
      <c r="M13" s="13">
        <f>ROUND(0,2)</f>
        <v>0</v>
      </c>
    </row>
    <row r="14" spans="1:13" ht="74.25">
      <c r="A14" s="10" t="s">
        <v>14</v>
      </c>
      <c r="B14" s="11" t="s">
        <v>31</v>
      </c>
      <c r="C14" s="11" t="s">
        <v>49</v>
      </c>
      <c r="D14" s="12">
        <f>ROUND(1412450,2)</f>
        <v>1412450</v>
      </c>
      <c r="E14" s="12">
        <f>ROUND(1412450,2)</f>
        <v>1412450</v>
      </c>
      <c r="F14" s="12">
        <f>ROUND(0,2)</f>
        <v>0</v>
      </c>
      <c r="G14" s="12">
        <f>ROUND(900900,2)</f>
        <v>900900</v>
      </c>
      <c r="H14" s="12">
        <f t="shared" si="0"/>
        <v>0</v>
      </c>
      <c r="I14" s="12">
        <f t="shared" si="3"/>
        <v>0</v>
      </c>
      <c r="J14" s="12">
        <f t="shared" si="1"/>
        <v>0</v>
      </c>
      <c r="K14" s="12">
        <f>ROUND(511550,2)</f>
        <v>511550</v>
      </c>
      <c r="L14" s="12">
        <f>ROUND(511550,2)</f>
        <v>511550</v>
      </c>
      <c r="M14" s="13">
        <f>ROUND(820,0)</f>
        <v>820</v>
      </c>
    </row>
    <row r="15" spans="1:13" ht="32.25">
      <c r="A15" s="10" t="s">
        <v>41</v>
      </c>
      <c r="B15" s="11" t="s">
        <v>21</v>
      </c>
      <c r="C15" s="11" t="s">
        <v>11</v>
      </c>
      <c r="D15" s="12">
        <f>ROUND(781200,2)</f>
        <v>781200</v>
      </c>
      <c r="E15" s="12">
        <f>ROUND(781200,2)</f>
        <v>781200</v>
      </c>
      <c r="F15" s="12">
        <f>ROUND(0,2)</f>
        <v>0</v>
      </c>
      <c r="G15" s="12">
        <f>ROUND(189000,2)</f>
        <v>189000</v>
      </c>
      <c r="H15" s="12">
        <f t="shared" si="0"/>
        <v>0</v>
      </c>
      <c r="I15" s="12">
        <f t="shared" si="3"/>
        <v>0</v>
      </c>
      <c r="J15" s="12">
        <f t="shared" si="1"/>
        <v>0</v>
      </c>
      <c r="K15" s="12">
        <f>ROUND(592200,2)</f>
        <v>592200</v>
      </c>
      <c r="L15" s="12">
        <f>ROUND(592200,2)</f>
        <v>592200</v>
      </c>
      <c r="M15" s="13">
        <f>ROUND(820,0)</f>
        <v>820</v>
      </c>
    </row>
    <row r="16" spans="1:13" ht="21.75">
      <c r="A16" s="10" t="s">
        <v>32</v>
      </c>
      <c r="B16" s="11" t="s">
        <v>42</v>
      </c>
      <c r="C16" s="11" t="s">
        <v>42</v>
      </c>
      <c r="D16" s="12">
        <f>ROUND(2595650.69,2)</f>
        <v>2595650.69</v>
      </c>
      <c r="E16" s="12">
        <f>ROUND(2595650.69,2)</f>
        <v>2595650.69</v>
      </c>
      <c r="F16" s="12">
        <f>ROUND(6976177.66,2)</f>
        <v>6976177.66</v>
      </c>
      <c r="G16" s="12">
        <f>ROUND(2530065.46,2)</f>
        <v>2530065.46</v>
      </c>
      <c r="H16" s="12">
        <f t="shared" si="0"/>
        <v>0</v>
      </c>
      <c r="I16" s="12">
        <f>ROUND(402000.69,2)</f>
        <v>402000.69</v>
      </c>
      <c r="J16" s="12">
        <f t="shared" si="1"/>
        <v>0</v>
      </c>
      <c r="K16" s="12">
        <f>ROUND(6639762.2,2)</f>
        <v>6639762.2</v>
      </c>
      <c r="L16" s="12">
        <f>ROUND(6639762.2,2)</f>
        <v>6639762.2</v>
      </c>
      <c r="M16" s="13">
        <f>ROUND(0,2)</f>
        <v>0</v>
      </c>
    </row>
    <row r="17" spans="9:13" ht="12.75">
      <c r="I17" s="3"/>
      <c r="J17" s="3"/>
      <c r="K17" s="3"/>
      <c r="L17" s="2" t="s">
        <v>34</v>
      </c>
      <c r="M17" s="3"/>
    </row>
    <row r="18" spans="2:13" ht="21.75" customHeight="1">
      <c r="B18" s="16" t="s">
        <v>50</v>
      </c>
      <c r="C18" s="17"/>
      <c r="D18" s="17"/>
      <c r="E18" s="18"/>
      <c r="F18" s="7"/>
      <c r="G18" s="3"/>
      <c r="H18" s="3"/>
      <c r="I18" s="3"/>
      <c r="J18" s="19" t="s">
        <v>51</v>
      </c>
      <c r="K18" s="20"/>
      <c r="L18" s="8"/>
      <c r="M18" s="3"/>
    </row>
    <row r="19" spans="2:13" ht="12.75">
      <c r="B19" s="6"/>
      <c r="C19" s="3"/>
      <c r="D19" s="3"/>
      <c r="E19" s="3"/>
      <c r="F19" s="6"/>
      <c r="G19" s="3"/>
      <c r="H19" s="3"/>
      <c r="I19" s="3"/>
      <c r="J19" s="2"/>
      <c r="K19" s="3"/>
      <c r="L19" s="2"/>
      <c r="M19" s="3"/>
    </row>
    <row r="20" spans="2:13" ht="31.5" customHeight="1">
      <c r="B20" s="16" t="s">
        <v>52</v>
      </c>
      <c r="C20" s="17"/>
      <c r="D20" s="17"/>
      <c r="E20" s="18"/>
      <c r="F20" s="7"/>
      <c r="G20" s="3"/>
      <c r="H20" s="3"/>
      <c r="I20" s="3"/>
      <c r="J20" s="19" t="s">
        <v>53</v>
      </c>
      <c r="K20" s="20"/>
      <c r="L20" s="8"/>
      <c r="M20" s="3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</sheetData>
  <mergeCells count="29">
    <mergeCell ref="B20:E20"/>
    <mergeCell ref="F20:I20"/>
    <mergeCell ref="J20:K20"/>
    <mergeCell ref="B18:E18"/>
    <mergeCell ref="F18:I18"/>
    <mergeCell ref="J18:K18"/>
    <mergeCell ref="B19:E19"/>
    <mergeCell ref="F19:I19"/>
    <mergeCell ref="J19:K19"/>
    <mergeCell ref="L17:M17"/>
    <mergeCell ref="L18:M18"/>
    <mergeCell ref="L19:M19"/>
    <mergeCell ref="L20:M20"/>
    <mergeCell ref="I17:K17"/>
    <mergeCell ref="I1:K1"/>
    <mergeCell ref="I2:K2"/>
    <mergeCell ref="I3:K3"/>
    <mergeCell ref="L1:M1"/>
    <mergeCell ref="L2:M2"/>
    <mergeCell ref="L3:M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81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2012-04-10T07:41:49Z</dcterms:created>
  <dcterms:modified xsi:type="dcterms:W3CDTF">2012-04-10T07:41:49Z</dcterms:modified>
  <cp:category/>
  <cp:version/>
  <cp:contentType/>
  <cp:contentStatus/>
</cp:coreProperties>
</file>