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'Лист2'!$5:$7</definedName>
    <definedName name="_xlnm.Print_Titles" localSheetId="2">'Лист3'!$7:$7</definedName>
    <definedName name="_xlnm.Print_Area" localSheetId="1">'Лист2'!$A$1:$J$278</definedName>
    <definedName name="_xlnm.Print_Area" localSheetId="2">'Лист3'!$A$1:$J$201</definedName>
  </definedNames>
  <calcPr fullCalcOnLoad="1"/>
</workbook>
</file>

<file path=xl/sharedStrings.xml><?xml version="1.0" encoding="utf-8"?>
<sst xmlns="http://schemas.openxmlformats.org/spreadsheetml/2006/main" count="1137" uniqueCount="273">
  <si>
    <t>Таблица 9</t>
  </si>
  <si>
    <t>Статус</t>
  </si>
  <si>
    <t xml:space="preserve">Наименование муниципальной программы, подпрограммы, основного мероприятия, мероприятия </t>
  </si>
  <si>
    <t>Наименование ответственного исполнителя, исполнителя -главного распорядителя средств местного бюджета (далее - ГРБС)</t>
  </si>
  <si>
    <t>Код бюджетной классификации</t>
  </si>
  <si>
    <t xml:space="preserve">Расходы местного бюджета за отчетный год, 
тыс. руб. </t>
  </si>
  <si>
    <t>ГРБС</t>
  </si>
  <si>
    <t>РзПз</t>
  </si>
  <si>
    <t>ЦСР</t>
  </si>
  <si>
    <t>ВР</t>
  </si>
  <si>
    <r>
      <t>лимит на год</t>
    </r>
    <r>
      <rPr>
        <vertAlign val="superscript"/>
        <sz val="12"/>
        <rFont val="Times New Roman"/>
        <family val="1"/>
      </rPr>
      <t>1</t>
    </r>
  </si>
  <si>
    <t>кассовый план  на отчетную дату</t>
  </si>
  <si>
    <t>кассовое исполнение на отчетную дату</t>
  </si>
  <si>
    <t>всего</t>
  </si>
  <si>
    <t>в том числе по ГРБС:</t>
  </si>
  <si>
    <t>в том числе:</t>
  </si>
  <si>
    <t>ПОДПРОГРАММА 1</t>
  </si>
  <si>
    <t>ПОДПРОГРАММА 2</t>
  </si>
  <si>
    <t>"Развитие образования Новохоперского муниципального района"</t>
  </si>
  <si>
    <t>905</t>
  </si>
  <si>
    <t>924</t>
  </si>
  <si>
    <t>927</t>
  </si>
  <si>
    <t>МКУ "Технико-эксплуатационный центр"</t>
  </si>
  <si>
    <t>МКУ "Ресурсный центр развития образования"</t>
  </si>
  <si>
    <t>Администрация Новохоперского муниципального района</t>
  </si>
  <si>
    <t>"Развитие системы образования Новохоперского муниципального района на 2014-2019годы"</t>
  </si>
  <si>
    <t>"Молодежь (2014-2019 годы)</t>
  </si>
  <si>
    <t>ПОДПРОГРАММА 3</t>
  </si>
  <si>
    <t>"Одаренные дети Новохоперского муниципального района 2014-2019г.г."</t>
  </si>
  <si>
    <t>ПОДПРОГРАММА 4</t>
  </si>
  <si>
    <t>ПОДПРОГРАММА 5</t>
  </si>
  <si>
    <t>ПОДПРОГРАММА 6</t>
  </si>
  <si>
    <t>"Организация отдыха, оздоровления, занятости детей и подростков Новохоперского муниципального района 2014-2019г.г."</t>
  </si>
  <si>
    <t>"Дети сироты"</t>
  </si>
  <si>
    <t>"Профилактика безнадзорности и правонарушений несовршеннолетних на территории Новохоперского муниципального района 2014-2019 г.г."</t>
  </si>
  <si>
    <t>"Обеспечение доступным и комфортным жильем, коммунальными услугами населения Новохоперского муниципального района"</t>
  </si>
  <si>
    <t>"Поддержка молодых семей Новохоперского муниципального района в приобретении (строительстве) жилья"</t>
  </si>
  <si>
    <t>"Культура Новохоперского муниципального района"</t>
  </si>
  <si>
    <t>922</t>
  </si>
  <si>
    <t>МКУ "Новохоперский краеведческий музей"</t>
  </si>
  <si>
    <t>926</t>
  </si>
  <si>
    <t>"Развитие физической культуры и спорта Новохоперского муниципального района"</t>
  </si>
  <si>
    <t>"Орана окружающей среды, воспроизводство и использование природных ресурсов"</t>
  </si>
  <si>
    <t>"Обеспечение общественного порядка и противодействие преступности"</t>
  </si>
  <si>
    <t>"Экономическое развитие"</t>
  </si>
  <si>
    <t>"Развитие агропромышленного комплекса и инфраструктуры агропромышленного рынка Новохоперского муниципального района"</t>
  </si>
  <si>
    <t>925</t>
  </si>
  <si>
    <t>МКУ "Новохоперский информационно-консультационный центр"</t>
  </si>
  <si>
    <t>"Энергосбережение и повышение энергетической эффективности в Новохоперском муниципальном районе"</t>
  </si>
  <si>
    <t>"Управление муниципальным имуществом и земельными ресурсами"</t>
  </si>
  <si>
    <t>МУНИЦИПАЛЬНАЯ  ПРОГРАММА 1</t>
  </si>
  <si>
    <t>МУНИЦИПАЛЬНАЯ  ПРОГРАММА 2</t>
  </si>
  <si>
    <t>МУНИЦИПАЛЬНАЯ  ПРОГРАММА 3</t>
  </si>
  <si>
    <t>МУНИЦИПАЛЬНАЯ  ПРОГРАММА 4</t>
  </si>
  <si>
    <t>МУНИЦИПАЛЬНАЯ  ПРОГРАММА 5</t>
  </si>
  <si>
    <t>МУНИЦИПАЛЬНАЯ  ПРОГРАММА 6</t>
  </si>
  <si>
    <t>МУНИЦИПАЛЬНАЯ  ПРОГРАММА 7</t>
  </si>
  <si>
    <t>МУНИЦИПАЛЬНАЯ  ПРОГРАММА 8</t>
  </si>
  <si>
    <t>МУНИЦИПАЛЬНАЯ  ПРОГРАММА 9</t>
  </si>
  <si>
    <t>МУНИЦИПАЛЬНАЯ  ПРОГРАММА 10</t>
  </si>
  <si>
    <t>МУНИЦИПАЛЬНАЯ  ПРОГРАММА 11</t>
  </si>
  <si>
    <t>МУНИЦИПАЛЬНАЯ  ПРОГРАММА 12</t>
  </si>
  <si>
    <t>935</t>
  </si>
  <si>
    <t>Отдел по управлению муниципальным имуществом и земельными отношениями администрации Новохоперского муниципального района</t>
  </si>
  <si>
    <t>"Управление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бюджета Новохоперского муниципального района"</t>
  </si>
  <si>
    <t>"Муниципальное управление и гражданское общество Новохоперского муниципального района"</t>
  </si>
  <si>
    <t>О709</t>
  </si>
  <si>
    <t>О110059</t>
  </si>
  <si>
    <t>О707</t>
  </si>
  <si>
    <t>О128029</t>
  </si>
  <si>
    <t>О138030</t>
  </si>
  <si>
    <t>О148031</t>
  </si>
  <si>
    <t>О157819</t>
  </si>
  <si>
    <t>О168032</t>
  </si>
  <si>
    <t>О218854</t>
  </si>
  <si>
    <t>МКУ "Новохоперский центр развития культуры,туризма и библиотечно-информационной деятельности"</t>
  </si>
  <si>
    <t>О801</t>
  </si>
  <si>
    <t>О300059</t>
  </si>
  <si>
    <t>О804</t>
  </si>
  <si>
    <t>О308486</t>
  </si>
  <si>
    <t>О408041</t>
  </si>
  <si>
    <t>О605</t>
  </si>
  <si>
    <t>О508810</t>
  </si>
  <si>
    <t>О314</t>
  </si>
  <si>
    <t>О618138</t>
  </si>
  <si>
    <t>О412</t>
  </si>
  <si>
    <t>О718038</t>
  </si>
  <si>
    <t>О405</t>
  </si>
  <si>
    <t>О800059</t>
  </si>
  <si>
    <t>О818839</t>
  </si>
  <si>
    <t>О505</t>
  </si>
  <si>
    <t>О918122</t>
  </si>
  <si>
    <t>О113</t>
  </si>
  <si>
    <t xml:space="preserve">в том числе </t>
  </si>
  <si>
    <t>О111</t>
  </si>
  <si>
    <t>Совет народных депутатов Новохоперского муниципального района</t>
  </si>
  <si>
    <t>910</t>
  </si>
  <si>
    <t>"Подготовка кадрового резерва администрации Новохоперского муниципального района Воронежской области на 2014-2019 годы"</t>
  </si>
  <si>
    <t>О705</t>
  </si>
  <si>
    <t>"Программа подготовки, переподготовки и повышения квалификации кадров местного самоуправления на 2014-2019 годы"</t>
  </si>
  <si>
    <t>"Финансовое и материально-техническое обеспечение деятельности органов местного самоуправления Новохоперского муниципального района"</t>
  </si>
  <si>
    <t>О104</t>
  </si>
  <si>
    <t>О309</t>
  </si>
  <si>
    <t>О103</t>
  </si>
  <si>
    <t>"Социальная поддержка населения Новохоперского муниципального района на 2012-2014 годы"</t>
  </si>
  <si>
    <t>в том числе</t>
  </si>
  <si>
    <t>О701</t>
  </si>
  <si>
    <t>О117829</t>
  </si>
  <si>
    <t>О118059</t>
  </si>
  <si>
    <t>О702</t>
  </si>
  <si>
    <t>О117812</t>
  </si>
  <si>
    <t>О118060</t>
  </si>
  <si>
    <t>О118061</t>
  </si>
  <si>
    <t>О117815</t>
  </si>
  <si>
    <t>О118810</t>
  </si>
  <si>
    <t>Е.Н. Гусева</t>
  </si>
  <si>
    <t>Начальник отдела финансов</t>
  </si>
  <si>
    <t>О115059</t>
  </si>
  <si>
    <t>О117813</t>
  </si>
  <si>
    <t>О147832</t>
  </si>
  <si>
    <t>О147841</t>
  </si>
  <si>
    <t>О155260</t>
  </si>
  <si>
    <t>О157818</t>
  </si>
  <si>
    <t>О157820</t>
  </si>
  <si>
    <t>О157821</t>
  </si>
  <si>
    <t>О157822</t>
  </si>
  <si>
    <t>О157824</t>
  </si>
  <si>
    <t>О217854</t>
  </si>
  <si>
    <t>О215020</t>
  </si>
  <si>
    <t>О407810</t>
  </si>
  <si>
    <t>О408810</t>
  </si>
  <si>
    <t>О503</t>
  </si>
  <si>
    <t>О917867</t>
  </si>
  <si>
    <t>О7088010</t>
  </si>
  <si>
    <t>О305147</t>
  </si>
  <si>
    <t>О117010</t>
  </si>
  <si>
    <t>О117831</t>
  </si>
  <si>
    <t>О115097</t>
  </si>
  <si>
    <t>О127834</t>
  </si>
  <si>
    <t>О127833</t>
  </si>
  <si>
    <t>"Обеспечение жильем квалифицированных врачей, работающих в медицинских учреждениях, расположенных на территории Новохоперского муниципального райрна"</t>
  </si>
  <si>
    <t>О228858</t>
  </si>
  <si>
    <t>О118813</t>
  </si>
  <si>
    <t>О115027</t>
  </si>
  <si>
    <t>О117835</t>
  </si>
  <si>
    <t>О148832</t>
  </si>
  <si>
    <t>О305146</t>
  </si>
  <si>
    <t>О407872</t>
  </si>
  <si>
    <t>О817839</t>
  </si>
  <si>
    <t>О815018</t>
  </si>
  <si>
    <t>МКУ "Информационно-консультационный центр"</t>
  </si>
  <si>
    <t>Отчет об использовании бюджетных ассигнований  местного бюджета на реализацию муниципальных программ 
Новохоперского  муниципального района Воронежской области 
 по состоянию на 01 апреля 2015 года</t>
  </si>
  <si>
    <t>О508040</t>
  </si>
  <si>
    <t>ВСЕГО</t>
  </si>
  <si>
    <t>"Социальная поддержка населения Новохоперского муниципального района"</t>
  </si>
  <si>
    <t>"Охрана окружающей среды, воспроизводство и использование природных ресурсов"</t>
  </si>
  <si>
    <t>О300900590</t>
  </si>
  <si>
    <t>О300884860</t>
  </si>
  <si>
    <t>О600181380</t>
  </si>
  <si>
    <t>О409</t>
  </si>
  <si>
    <t>0110400590</t>
  </si>
  <si>
    <t>0110178290</t>
  </si>
  <si>
    <t>0110180590</t>
  </si>
  <si>
    <t>0110278120</t>
  </si>
  <si>
    <t>0110280600</t>
  </si>
  <si>
    <t>0110380610</t>
  </si>
  <si>
    <t>01106S8100</t>
  </si>
  <si>
    <t>0110178150</t>
  </si>
  <si>
    <t>0120180290</t>
  </si>
  <si>
    <t>0130180300</t>
  </si>
  <si>
    <t>01402S8320</t>
  </si>
  <si>
    <t>0140278320</t>
  </si>
  <si>
    <t>01402S8410</t>
  </si>
  <si>
    <t>0150978190</t>
  </si>
  <si>
    <t>0150952600</t>
  </si>
  <si>
    <t>0150980330</t>
  </si>
  <si>
    <t>0160180320</t>
  </si>
  <si>
    <t>0110220540</t>
  </si>
  <si>
    <t>О700288590</t>
  </si>
  <si>
    <t>О110178290</t>
  </si>
  <si>
    <t>О110180590</t>
  </si>
  <si>
    <t>О703</t>
  </si>
  <si>
    <t>О102</t>
  </si>
  <si>
    <t>01102S8130</t>
  </si>
  <si>
    <t>О204</t>
  </si>
  <si>
    <t>О300188650</t>
  </si>
  <si>
    <t>11003S8040</t>
  </si>
  <si>
    <t>О710380380</t>
  </si>
  <si>
    <t>0701</t>
  </si>
  <si>
    <t>О7002S8850</t>
  </si>
  <si>
    <t>О710580380</t>
  </si>
  <si>
    <t>О710680380</t>
  </si>
  <si>
    <t>01102S8810</t>
  </si>
  <si>
    <t>01101S8300</t>
  </si>
  <si>
    <t>011E151690</t>
  </si>
  <si>
    <t>0150978543</t>
  </si>
  <si>
    <t>0150978541</t>
  </si>
  <si>
    <t>0150978542</t>
  </si>
  <si>
    <t>0151078392</t>
  </si>
  <si>
    <t>12402S8890</t>
  </si>
  <si>
    <t>01102S8750</t>
  </si>
  <si>
    <t>О1101S8300</t>
  </si>
  <si>
    <t>0110578120</t>
  </si>
  <si>
    <t>0110120540</t>
  </si>
  <si>
    <t>Основное мероприятие «Обеспечение жильем молодых семей Новохопёрского муниципального района»</t>
  </si>
  <si>
    <t>Основное мероприятие «Обеспечение жильем квалифицированных врачей, работающих в медицинских  учреждениях, расположенных на территории Новохопёрского муниципального района»</t>
  </si>
  <si>
    <t>02001L4970</t>
  </si>
  <si>
    <t>О200288651</t>
  </si>
  <si>
    <t>0702</t>
  </si>
  <si>
    <t>0703</t>
  </si>
  <si>
    <t>01102S8940</t>
  </si>
  <si>
    <t>О300480610</t>
  </si>
  <si>
    <t>О408</t>
  </si>
  <si>
    <t>О9008S8460</t>
  </si>
  <si>
    <t>О9002S8100</t>
  </si>
  <si>
    <t>МУНИЦИПАЛЬНАЯ  ПРОГРАММА 13</t>
  </si>
  <si>
    <t>"КОМПЛЕКСНОЕ РАЗВИТИЕ СЕЛЬСКИХ ТЕРРИТОРИЙ НОВОХОПЁРСКОГО МУНИЦИПАЛЬНОГО РАЙОНА"</t>
  </si>
  <si>
    <t>13003L5760</t>
  </si>
  <si>
    <t>О401</t>
  </si>
  <si>
    <t>12306S8430</t>
  </si>
  <si>
    <t>01101S8750</t>
  </si>
  <si>
    <t>01102L3040</t>
  </si>
  <si>
    <t>0110253030</t>
  </si>
  <si>
    <t>01107S8480</t>
  </si>
  <si>
    <t>0110178690</t>
  </si>
  <si>
    <t>«Управление муниципальными        финансами Новохопёрского         муниципального района»</t>
  </si>
  <si>
    <t>Муниципальная программа Новохопёрского муниципального района «Обеспечение жильем молодых семей и врачей, работающих в медицинских учреждениях Новохопёрского муниципального района»</t>
  </si>
  <si>
    <t>МКДОУ "НДШИ"</t>
  </si>
  <si>
    <t>04001S8790</t>
  </si>
  <si>
    <t>О502</t>
  </si>
  <si>
    <t>908</t>
  </si>
  <si>
    <t>0110279060</t>
  </si>
  <si>
    <t>О1107S8480</t>
  </si>
  <si>
    <t>0110270100</t>
  </si>
  <si>
    <t>0110278270</t>
  </si>
  <si>
    <t>О3001L5190</t>
  </si>
  <si>
    <t>О30A255190</t>
  </si>
  <si>
    <t>О400280410</t>
  </si>
  <si>
    <t>О400220540</t>
  </si>
  <si>
    <t>О9202S9120</t>
  </si>
  <si>
    <t>О920481310</t>
  </si>
  <si>
    <t>О9202S8620</t>
  </si>
  <si>
    <t>О9107S8670</t>
  </si>
  <si>
    <t>О9204S9260</t>
  </si>
  <si>
    <t>О105</t>
  </si>
  <si>
    <t>всего, в том числе по ГРБС:</t>
  </si>
  <si>
    <t>Ревизионная комиссия</t>
  </si>
  <si>
    <t>Основное мероприятие</t>
  </si>
  <si>
    <t xml:space="preserve"> «Финансовое обеспечение деятельности по защите населения и территории от чрезвычайных ситуаций природного и техногенного характера»</t>
  </si>
  <si>
    <t>О310</t>
  </si>
  <si>
    <t>13003L3720</t>
  </si>
  <si>
    <t>МУК "ИКЦ"</t>
  </si>
  <si>
    <t>0110170100</t>
  </si>
  <si>
    <t>0110320540</t>
  </si>
  <si>
    <t>012EВ5179F</t>
  </si>
  <si>
    <t>0709</t>
  </si>
  <si>
    <t>Отчет об использовании бюджетных ассигнований  местного бюджета на реализацию муниципальных программ 
Новохоперского  муниципального района Воронежской области 
 по состоянию на 01 января 2024 года</t>
  </si>
  <si>
    <t>И.о. руководителя отдела финансов администрации муниципального района                                                                                           З.А. Марочкина</t>
  </si>
  <si>
    <t>О300100590</t>
  </si>
  <si>
    <t>О300200590</t>
  </si>
  <si>
    <t>01102S9380</t>
  </si>
  <si>
    <t>МКУ "ЦБС"</t>
  </si>
  <si>
    <t>О30A155190</t>
  </si>
  <si>
    <t>О3010L4670</t>
  </si>
  <si>
    <t>О400270100</t>
  </si>
  <si>
    <t>040P588100</t>
  </si>
  <si>
    <t>040P5Д2281</t>
  </si>
  <si>
    <t>О500280400</t>
  </si>
  <si>
    <t>О9002S9120</t>
  </si>
  <si>
    <t>О9001S8000</t>
  </si>
  <si>
    <t>О910381220</t>
  </si>
  <si>
    <t>О920580200</t>
  </si>
  <si>
    <t>О106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</si>
</sst>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1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trike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0" xfId="53" applyFont="1" applyFill="1" applyBorder="1" applyAlignment="1">
      <alignment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wrapText="1"/>
    </xf>
    <xf numFmtId="188" fontId="8" fillId="0" borderId="10" xfId="0" applyNumberFormat="1" applyFont="1" applyFill="1" applyBorder="1" applyAlignment="1">
      <alignment horizontal="right" wrapText="1"/>
    </xf>
    <xf numFmtId="188" fontId="8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188" fontId="4" fillId="33" borderId="10" xfId="0" applyNumberFormat="1" applyFont="1" applyFill="1" applyBorder="1" applyAlignment="1">
      <alignment horizontal="right" vertical="center" wrapText="1"/>
    </xf>
    <xf numFmtId="188" fontId="4" fillId="0" borderId="10" xfId="0" applyNumberFormat="1" applyFont="1" applyFill="1" applyBorder="1" applyAlignment="1">
      <alignment horizontal="right" wrapText="1"/>
    </xf>
    <xf numFmtId="188" fontId="4" fillId="0" borderId="10" xfId="0" applyNumberFormat="1" applyFont="1" applyBorder="1" applyAlignment="1">
      <alignment horizontal="right" vertical="center" wrapText="1"/>
    </xf>
    <xf numFmtId="188" fontId="4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center" wrapText="1"/>
    </xf>
    <xf numFmtId="0" fontId="7" fillId="33" borderId="10" xfId="53" applyFont="1" applyFill="1" applyBorder="1" applyAlignment="1">
      <alignment wrapText="1"/>
      <protection/>
    </xf>
    <xf numFmtId="188" fontId="8" fillId="0" borderId="10" xfId="0" applyNumberFormat="1" applyFont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4" fillId="0" borderId="10" xfId="53" applyFont="1" applyBorder="1" applyAlignment="1">
      <alignment vertical="top" wrapText="1"/>
      <protection/>
    </xf>
    <xf numFmtId="188" fontId="7" fillId="0" borderId="10" xfId="0" applyNumberFormat="1" applyFont="1" applyBorder="1" applyAlignment="1">
      <alignment horizontal="right" vertical="center" wrapText="1"/>
    </xf>
    <xf numFmtId="188" fontId="7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wrapText="1"/>
    </xf>
    <xf numFmtId="0" fontId="7" fillId="33" borderId="11" xfId="53" applyFont="1" applyFill="1" applyBorder="1" applyAlignment="1">
      <alignment wrapText="1"/>
      <protection/>
    </xf>
    <xf numFmtId="0" fontId="1" fillId="33" borderId="11" xfId="53" applyFont="1" applyFill="1" applyBorder="1" applyAlignment="1">
      <alignment wrapText="1"/>
      <protection/>
    </xf>
    <xf numFmtId="0" fontId="8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88" fontId="4" fillId="0" borderId="10" xfId="0" applyNumberFormat="1" applyFont="1" applyFill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188" fontId="4" fillId="0" borderId="10" xfId="0" applyNumberFormat="1" applyFont="1" applyBorder="1" applyAlignment="1">
      <alignment horizontal="right" wrapText="1"/>
    </xf>
    <xf numFmtId="188" fontId="4" fillId="33" borderId="0" xfId="0" applyNumberFormat="1" applyFont="1" applyFill="1" applyBorder="1" applyAlignment="1">
      <alignment horizontal="center" vertical="center" wrapText="1"/>
    </xf>
    <xf numFmtId="188" fontId="7" fillId="34" borderId="10" xfId="0" applyNumberFormat="1" applyFont="1" applyFill="1" applyBorder="1" applyAlignment="1">
      <alignment horizontal="right" vertical="top" wrapText="1"/>
    </xf>
    <xf numFmtId="188" fontId="7" fillId="34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wrapText="1"/>
    </xf>
    <xf numFmtId="188" fontId="7" fillId="35" borderId="10" xfId="0" applyNumberFormat="1" applyFont="1" applyFill="1" applyBorder="1" applyAlignment="1">
      <alignment horizontal="right" vertical="center" wrapText="1"/>
    </xf>
    <xf numFmtId="0" fontId="8" fillId="0" borderId="12" xfId="53" applyFont="1" applyBorder="1" applyAlignment="1">
      <alignment vertical="top" wrapText="1"/>
      <protection/>
    </xf>
    <xf numFmtId="0" fontId="1" fillId="0" borderId="13" xfId="53" applyFont="1" applyBorder="1" applyAlignment="1">
      <alignment horizontal="center" vertical="top" wrapText="1"/>
      <protection/>
    </xf>
    <xf numFmtId="0" fontId="7" fillId="0" borderId="13" xfId="53" applyFont="1" applyBorder="1" applyAlignment="1">
      <alignment horizontal="center" vertical="top" wrapText="1"/>
      <protection/>
    </xf>
    <xf numFmtId="0" fontId="4" fillId="0" borderId="12" xfId="53" applyFont="1" applyBorder="1" applyAlignment="1">
      <alignment vertical="top" wrapText="1"/>
      <protection/>
    </xf>
    <xf numFmtId="188" fontId="2" fillId="0" borderId="0" xfId="0" applyNumberFormat="1" applyFont="1" applyAlignment="1">
      <alignment/>
    </xf>
    <xf numFmtId="0" fontId="8" fillId="0" borderId="10" xfId="53" applyFont="1" applyFill="1" applyBorder="1" applyAlignment="1">
      <alignment vertical="top" wrapText="1"/>
      <protection/>
    </xf>
    <xf numFmtId="0" fontId="8" fillId="0" borderId="12" xfId="53" applyFont="1" applyFill="1" applyBorder="1" applyAlignment="1">
      <alignment vertical="top" wrapText="1"/>
      <protection/>
    </xf>
    <xf numFmtId="0" fontId="8" fillId="0" borderId="12" xfId="53" applyFont="1" applyBorder="1" applyAlignment="1">
      <alignment horizontal="left" vertical="top" wrapText="1"/>
      <protection/>
    </xf>
    <xf numFmtId="0" fontId="1" fillId="0" borderId="10" xfId="53" applyFont="1" applyFill="1" applyBorder="1" applyAlignment="1">
      <alignment wrapText="1"/>
      <protection/>
    </xf>
    <xf numFmtId="188" fontId="4" fillId="36" borderId="10" xfId="0" applyNumberFormat="1" applyFont="1" applyFill="1" applyBorder="1" applyAlignment="1">
      <alignment horizontal="right" wrapText="1"/>
    </xf>
    <xf numFmtId="0" fontId="10" fillId="33" borderId="14" xfId="53" applyFont="1" applyFill="1" applyBorder="1" applyAlignment="1">
      <alignment vertical="top" wrapText="1"/>
      <protection/>
    </xf>
    <xf numFmtId="0" fontId="10" fillId="33" borderId="15" xfId="53" applyFont="1" applyFill="1" applyBorder="1" applyAlignment="1">
      <alignment vertical="top" wrapText="1"/>
      <protection/>
    </xf>
    <xf numFmtId="0" fontId="10" fillId="33" borderId="15" xfId="53" applyFont="1" applyFill="1" applyBorder="1" applyAlignment="1">
      <alignment horizontal="left" vertical="top" wrapText="1"/>
      <protection/>
    </xf>
    <xf numFmtId="188" fontId="7" fillId="0" borderId="10" xfId="0" applyNumberFormat="1" applyFont="1" applyFill="1" applyBorder="1" applyAlignment="1">
      <alignment horizontal="right" vertical="center" wrapText="1"/>
    </xf>
    <xf numFmtId="188" fontId="11" fillId="37" borderId="10" xfId="0" applyNumberFormat="1" applyFont="1" applyFill="1" applyBorder="1" applyAlignment="1">
      <alignment horizontal="right" vertical="center" wrapText="1"/>
    </xf>
    <xf numFmtId="188" fontId="12" fillId="0" borderId="0" xfId="0" applyNumberFormat="1" applyFont="1" applyAlignment="1">
      <alignment/>
    </xf>
    <xf numFmtId="0" fontId="4" fillId="0" borderId="12" xfId="53" applyFont="1" applyBorder="1" applyAlignment="1">
      <alignment horizontal="center" vertical="top" wrapText="1"/>
      <protection/>
    </xf>
    <xf numFmtId="0" fontId="9" fillId="0" borderId="13" xfId="53" applyFont="1" applyBorder="1" applyAlignment="1">
      <alignment horizontal="center" vertical="top" wrapText="1"/>
      <protection/>
    </xf>
    <xf numFmtId="0" fontId="9" fillId="0" borderId="16" xfId="53" applyFont="1" applyBorder="1" applyAlignment="1">
      <alignment horizontal="center" vertical="top" wrapText="1"/>
      <protection/>
    </xf>
    <xf numFmtId="0" fontId="9" fillId="0" borderId="17" xfId="53" applyFont="1" applyBorder="1" applyAlignment="1">
      <alignment horizontal="center" vertical="top" wrapText="1"/>
      <protection/>
    </xf>
    <xf numFmtId="0" fontId="8" fillId="33" borderId="17" xfId="53" applyFont="1" applyFill="1" applyBorder="1" applyAlignment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center" wrapText="1"/>
    </xf>
    <xf numFmtId="0" fontId="10" fillId="33" borderId="18" xfId="53" applyFont="1" applyFill="1" applyBorder="1" applyAlignment="1">
      <alignment horizontal="center" vertical="top" wrapText="1"/>
      <protection/>
    </xf>
    <xf numFmtId="188" fontId="4" fillId="0" borderId="10" xfId="0" applyNumberFormat="1" applyFont="1" applyFill="1" applyBorder="1" applyAlignment="1">
      <alignment horizontal="right" vertical="center" wrapText="1"/>
    </xf>
    <xf numFmtId="49" fontId="1" fillId="38" borderId="10" xfId="0" applyNumberFormat="1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center" wrapText="1"/>
    </xf>
    <xf numFmtId="49" fontId="4" fillId="39" borderId="10" xfId="0" applyNumberFormat="1" applyFont="1" applyFill="1" applyBorder="1" applyAlignment="1">
      <alignment horizontal="center" wrapText="1"/>
    </xf>
    <xf numFmtId="0" fontId="4" fillId="39" borderId="10" xfId="0" applyNumberFormat="1" applyFont="1" applyFill="1" applyBorder="1" applyAlignment="1">
      <alignment horizontal="center" wrapText="1"/>
    </xf>
    <xf numFmtId="49" fontId="4" fillId="38" borderId="10" xfId="0" applyNumberFormat="1" applyFont="1" applyFill="1" applyBorder="1" applyAlignment="1">
      <alignment horizontal="center" wrapText="1"/>
    </xf>
    <xf numFmtId="0" fontId="1" fillId="33" borderId="19" xfId="53" applyFont="1" applyFill="1" applyBorder="1" applyAlignment="1">
      <alignment wrapText="1"/>
      <protection/>
    </xf>
    <xf numFmtId="49" fontId="4" fillId="0" borderId="12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188" fontId="4" fillId="0" borderId="11" xfId="0" applyNumberFormat="1" applyFont="1" applyFill="1" applyBorder="1" applyAlignment="1">
      <alignment horizontal="right" vertical="center" wrapText="1"/>
    </xf>
    <xf numFmtId="188" fontId="4" fillId="0" borderId="11" xfId="0" applyNumberFormat="1" applyFont="1" applyFill="1" applyBorder="1" applyAlignment="1">
      <alignment horizontal="right" wrapText="1"/>
    </xf>
    <xf numFmtId="49" fontId="1" fillId="0" borderId="11" xfId="0" applyNumberFormat="1" applyFont="1" applyBorder="1" applyAlignment="1">
      <alignment horizontal="center" wrapText="1"/>
    </xf>
    <xf numFmtId="0" fontId="7" fillId="33" borderId="20" xfId="53" applyFont="1" applyFill="1" applyBorder="1" applyAlignment="1">
      <alignment wrapText="1"/>
      <protection/>
    </xf>
    <xf numFmtId="0" fontId="1" fillId="33" borderId="17" xfId="53" applyFont="1" applyFill="1" applyBorder="1" applyAlignment="1">
      <alignment wrapText="1"/>
      <protection/>
    </xf>
    <xf numFmtId="0" fontId="1" fillId="33" borderId="14" xfId="53" applyFont="1" applyFill="1" applyBorder="1" applyAlignment="1">
      <alignment wrapText="1"/>
      <protection/>
    </xf>
    <xf numFmtId="0" fontId="10" fillId="0" borderId="13" xfId="53" applyFont="1" applyBorder="1" applyAlignment="1">
      <alignment horizontal="center" vertical="top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188" fontId="4" fillId="33" borderId="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1" fillId="33" borderId="12" xfId="53" applyFont="1" applyFill="1" applyBorder="1" applyAlignment="1">
      <alignment wrapText="1"/>
      <protection/>
    </xf>
    <xf numFmtId="0" fontId="1" fillId="33" borderId="21" xfId="53" applyFont="1" applyFill="1" applyBorder="1" applyAlignment="1">
      <alignment wrapText="1"/>
      <protection/>
    </xf>
    <xf numFmtId="0" fontId="2" fillId="0" borderId="17" xfId="0" applyFont="1" applyBorder="1" applyAlignment="1">
      <alignment/>
    </xf>
    <xf numFmtId="188" fontId="1" fillId="0" borderId="10" xfId="0" applyNumberFormat="1" applyFont="1" applyFill="1" applyBorder="1" applyAlignment="1">
      <alignment horizontal="right" vertical="center" wrapText="1"/>
    </xf>
    <xf numFmtId="0" fontId="4" fillId="0" borderId="13" xfId="53" applyFont="1" applyBorder="1" applyAlignment="1">
      <alignment vertical="top" wrapText="1"/>
      <protection/>
    </xf>
    <xf numFmtId="0" fontId="4" fillId="0" borderId="20" xfId="53" applyFont="1" applyBorder="1" applyAlignment="1">
      <alignment vertical="top" wrapText="1"/>
      <protection/>
    </xf>
    <xf numFmtId="0" fontId="8" fillId="33" borderId="0" xfId="53" applyFont="1" applyFill="1" applyBorder="1" applyAlignment="1">
      <alignment horizontal="left" vertical="top" wrapText="1"/>
      <protection/>
    </xf>
    <xf numFmtId="0" fontId="10" fillId="33" borderId="17" xfId="53" applyFont="1" applyFill="1" applyBorder="1" applyAlignment="1">
      <alignment horizontal="left" vertical="top" wrapText="1"/>
      <protection/>
    </xf>
    <xf numFmtId="0" fontId="1" fillId="0" borderId="17" xfId="53" applyFont="1" applyBorder="1" applyAlignment="1">
      <alignment horizontal="center" vertical="top" wrapText="1"/>
      <protection/>
    </xf>
    <xf numFmtId="188" fontId="4" fillId="0" borderId="0" xfId="0" applyNumberFormat="1" applyFont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left" vertical="center" wrapText="1"/>
    </xf>
    <xf numFmtId="4" fontId="8" fillId="38" borderId="10" xfId="0" applyNumberFormat="1" applyFont="1" applyFill="1" applyBorder="1" applyAlignment="1">
      <alignment horizontal="right" wrapText="1"/>
    </xf>
    <xf numFmtId="4" fontId="4" fillId="38" borderId="10" xfId="0" applyNumberFormat="1" applyFont="1" applyFill="1" applyBorder="1" applyAlignment="1">
      <alignment horizontal="right" wrapText="1"/>
    </xf>
    <xf numFmtId="4" fontId="4" fillId="38" borderId="10" xfId="0" applyNumberFormat="1" applyFont="1" applyFill="1" applyBorder="1" applyAlignment="1">
      <alignment horizontal="right" vertical="center" wrapText="1"/>
    </xf>
    <xf numFmtId="0" fontId="4" fillId="0" borderId="22" xfId="53" applyFont="1" applyBorder="1" applyAlignment="1">
      <alignment vertical="top" wrapText="1"/>
      <protection/>
    </xf>
    <xf numFmtId="0" fontId="4" fillId="0" borderId="23" xfId="53" applyFont="1" applyBorder="1" applyAlignment="1">
      <alignment vertical="top" wrapText="1"/>
      <protection/>
    </xf>
    <xf numFmtId="4" fontId="4" fillId="38" borderId="10" xfId="0" applyNumberFormat="1" applyFont="1" applyFill="1" applyBorder="1" applyAlignment="1">
      <alignment horizontal="right" vertical="top" wrapText="1"/>
    </xf>
    <xf numFmtId="0" fontId="4" fillId="0" borderId="0" xfId="53" applyFont="1" applyBorder="1" applyAlignment="1">
      <alignment vertical="top" wrapText="1"/>
      <protection/>
    </xf>
    <xf numFmtId="0" fontId="4" fillId="0" borderId="24" xfId="53" applyFont="1" applyBorder="1" applyAlignment="1">
      <alignment vertical="top" wrapText="1"/>
      <protection/>
    </xf>
    <xf numFmtId="0" fontId="0" fillId="0" borderId="25" xfId="0" applyBorder="1" applyAlignment="1">
      <alignment vertical="top" wrapText="1"/>
    </xf>
    <xf numFmtId="188" fontId="7" fillId="0" borderId="10" xfId="0" applyNumberFormat="1" applyFont="1" applyFill="1" applyBorder="1" applyAlignment="1">
      <alignment horizontal="right" vertical="top" wrapText="1"/>
    </xf>
    <xf numFmtId="0" fontId="7" fillId="0" borderId="17" xfId="53" applyFont="1" applyFill="1" applyBorder="1" applyAlignment="1">
      <alignment vertical="top" wrapText="1"/>
      <protection/>
    </xf>
    <xf numFmtId="0" fontId="7" fillId="0" borderId="17" xfId="53" applyFont="1" applyBorder="1" applyAlignment="1">
      <alignment vertical="top" wrapText="1"/>
      <protection/>
    </xf>
    <xf numFmtId="0" fontId="7" fillId="0" borderId="17" xfId="0" applyFont="1" applyBorder="1" applyAlignment="1">
      <alignment wrapText="1"/>
    </xf>
    <xf numFmtId="0" fontId="7" fillId="0" borderId="12" xfId="53" applyFont="1" applyBorder="1" applyAlignment="1">
      <alignment horizontal="left" vertical="top" wrapText="1"/>
      <protection/>
    </xf>
    <xf numFmtId="0" fontId="7" fillId="0" borderId="14" xfId="53" applyFont="1" applyBorder="1" applyAlignment="1">
      <alignment vertical="top" wrapText="1"/>
      <protection/>
    </xf>
    <xf numFmtId="0" fontId="7" fillId="0" borderId="15" xfId="53" applyFont="1" applyBorder="1" applyAlignment="1">
      <alignment vertical="top" wrapText="1"/>
      <protection/>
    </xf>
    <xf numFmtId="0" fontId="7" fillId="0" borderId="0" xfId="53" applyFont="1" applyBorder="1" applyAlignment="1">
      <alignment vertical="top" wrapText="1"/>
      <protection/>
    </xf>
    <xf numFmtId="0" fontId="10" fillId="0" borderId="13" xfId="53" applyFont="1" applyBorder="1" applyAlignment="1">
      <alignment horizontal="left" vertical="top" wrapText="1"/>
      <protection/>
    </xf>
    <xf numFmtId="0" fontId="8" fillId="0" borderId="13" xfId="53" applyFont="1" applyFill="1" applyBorder="1" applyAlignment="1">
      <alignment vertical="top" wrapText="1"/>
      <protection/>
    </xf>
    <xf numFmtId="4" fontId="4" fillId="38" borderId="10" xfId="0" applyNumberFormat="1" applyFont="1" applyFill="1" applyBorder="1" applyAlignment="1">
      <alignment horizontal="left" wrapText="1"/>
    </xf>
    <xf numFmtId="0" fontId="1" fillId="40" borderId="10" xfId="53" applyFont="1" applyFill="1" applyBorder="1" applyAlignment="1">
      <alignment wrapText="1"/>
      <protection/>
    </xf>
    <xf numFmtId="49" fontId="1" fillId="41" borderId="10" xfId="0" applyNumberFormat="1" applyFont="1" applyFill="1" applyBorder="1" applyAlignment="1">
      <alignment horizontal="center" wrapText="1"/>
    </xf>
    <xf numFmtId="0" fontId="4" fillId="40" borderId="10" xfId="0" applyFont="1" applyFill="1" applyBorder="1" applyAlignment="1">
      <alignment horizontal="center" wrapText="1"/>
    </xf>
    <xf numFmtId="4" fontId="4" fillId="41" borderId="10" xfId="0" applyNumberFormat="1" applyFont="1" applyFill="1" applyBorder="1" applyAlignment="1">
      <alignment horizontal="right" wrapText="1"/>
    </xf>
    <xf numFmtId="4" fontId="50" fillId="38" borderId="10" xfId="0" applyNumberFormat="1" applyFont="1" applyFill="1" applyBorder="1" applyAlignment="1">
      <alignment horizontal="right" wrapText="1"/>
    </xf>
    <xf numFmtId="0" fontId="7" fillId="40" borderId="10" xfId="53" applyFont="1" applyFill="1" applyBorder="1" applyAlignment="1">
      <alignment wrapText="1"/>
      <protection/>
    </xf>
    <xf numFmtId="49" fontId="7" fillId="41" borderId="10" xfId="0" applyNumberFormat="1" applyFont="1" applyFill="1" applyBorder="1" applyAlignment="1">
      <alignment horizontal="center" wrapText="1"/>
    </xf>
    <xf numFmtId="0" fontId="8" fillId="40" borderId="10" xfId="0" applyFont="1" applyFill="1" applyBorder="1" applyAlignment="1">
      <alignment horizontal="center" wrapText="1"/>
    </xf>
    <xf numFmtId="4" fontId="8" fillId="41" borderId="10" xfId="0" applyNumberFormat="1" applyFont="1" applyFill="1" applyBorder="1" applyAlignment="1">
      <alignment horizontal="right" vertical="center" wrapText="1"/>
    </xf>
    <xf numFmtId="49" fontId="1" fillId="38" borderId="12" xfId="0" applyNumberFormat="1" applyFont="1" applyFill="1" applyBorder="1" applyAlignment="1">
      <alignment horizontal="center" wrapText="1"/>
    </xf>
    <xf numFmtId="0" fontId="4" fillId="39" borderId="12" xfId="0" applyFont="1" applyFill="1" applyBorder="1" applyAlignment="1">
      <alignment horizontal="center" wrapText="1"/>
    </xf>
    <xf numFmtId="4" fontId="4" fillId="38" borderId="12" xfId="0" applyNumberFormat="1" applyFont="1" applyFill="1" applyBorder="1" applyAlignment="1">
      <alignment horizontal="right" vertical="center" wrapText="1"/>
    </xf>
    <xf numFmtId="0" fontId="8" fillId="0" borderId="23" xfId="53" applyFont="1" applyFill="1" applyBorder="1" applyAlignment="1">
      <alignment vertical="top" wrapText="1"/>
      <protection/>
    </xf>
    <xf numFmtId="4" fontId="2" fillId="0" borderId="17" xfId="0" applyNumberFormat="1" applyFont="1" applyBorder="1" applyAlignment="1">
      <alignment/>
    </xf>
    <xf numFmtId="49" fontId="1" fillId="0" borderId="17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4" fontId="4" fillId="0" borderId="17" xfId="0" applyNumberFormat="1" applyFont="1" applyFill="1" applyBorder="1" applyAlignment="1">
      <alignment horizontal="right" wrapText="1"/>
    </xf>
    <xf numFmtId="4" fontId="4" fillId="38" borderId="17" xfId="0" applyNumberFormat="1" applyFont="1" applyFill="1" applyBorder="1" applyAlignment="1">
      <alignment horizontal="right" wrapText="1"/>
    </xf>
    <xf numFmtId="49" fontId="1" fillId="38" borderId="17" xfId="0" applyNumberFormat="1" applyFont="1" applyFill="1" applyBorder="1" applyAlignment="1">
      <alignment horizontal="center" wrapText="1"/>
    </xf>
    <xf numFmtId="0" fontId="4" fillId="39" borderId="17" xfId="0" applyFont="1" applyFill="1" applyBorder="1" applyAlignment="1">
      <alignment horizontal="center" wrapText="1"/>
    </xf>
    <xf numFmtId="49" fontId="4" fillId="39" borderId="17" xfId="0" applyNumberFormat="1" applyFont="1" applyFill="1" applyBorder="1" applyAlignment="1">
      <alignment horizontal="center" wrapText="1"/>
    </xf>
    <xf numFmtId="4" fontId="4" fillId="38" borderId="17" xfId="0" applyNumberFormat="1" applyFont="1" applyFill="1" applyBorder="1" applyAlignment="1">
      <alignment horizontal="right" vertical="center" wrapText="1"/>
    </xf>
    <xf numFmtId="0" fontId="1" fillId="33" borderId="20" xfId="53" applyFont="1" applyFill="1" applyBorder="1" applyAlignment="1">
      <alignment wrapText="1"/>
      <protection/>
    </xf>
    <xf numFmtId="4" fontId="8" fillId="41" borderId="10" xfId="0" applyNumberFormat="1" applyFont="1" applyFill="1" applyBorder="1" applyAlignment="1">
      <alignment horizontal="right" wrapText="1"/>
    </xf>
    <xf numFmtId="0" fontId="8" fillId="0" borderId="26" xfId="53" applyFont="1" applyFill="1" applyBorder="1" applyAlignment="1">
      <alignment vertical="top" wrapText="1"/>
      <protection/>
    </xf>
    <xf numFmtId="0" fontId="7" fillId="40" borderId="11" xfId="53" applyFont="1" applyFill="1" applyBorder="1" applyAlignment="1">
      <alignment wrapText="1"/>
      <protection/>
    </xf>
    <xf numFmtId="0" fontId="7" fillId="41" borderId="10" xfId="0" applyFont="1" applyFill="1" applyBorder="1" applyAlignment="1">
      <alignment horizontal="center" wrapText="1"/>
    </xf>
    <xf numFmtId="4" fontId="8" fillId="41" borderId="10" xfId="0" applyNumberFormat="1" applyFont="1" applyFill="1" applyBorder="1" applyAlignment="1">
      <alignment horizontal="right" vertical="top" wrapText="1"/>
    </xf>
    <xf numFmtId="0" fontId="8" fillId="0" borderId="16" xfId="53" applyFont="1" applyFill="1" applyBorder="1" applyAlignment="1">
      <alignment vertical="top" wrapText="1"/>
      <protection/>
    </xf>
    <xf numFmtId="0" fontId="1" fillId="38" borderId="10" xfId="0" applyFont="1" applyFill="1" applyBorder="1" applyAlignment="1">
      <alignment horizontal="center" wrapText="1"/>
    </xf>
    <xf numFmtId="0" fontId="1" fillId="40" borderId="11" xfId="53" applyFont="1" applyFill="1" applyBorder="1" applyAlignment="1">
      <alignment wrapText="1"/>
      <protection/>
    </xf>
    <xf numFmtId="4" fontId="4" fillId="41" borderId="10" xfId="0" applyNumberFormat="1" applyFont="1" applyFill="1" applyBorder="1" applyAlignment="1">
      <alignment horizontal="right" vertical="top" wrapText="1"/>
    </xf>
    <xf numFmtId="49" fontId="4" fillId="40" borderId="10" xfId="0" applyNumberFormat="1" applyFont="1" applyFill="1" applyBorder="1" applyAlignment="1">
      <alignment horizontal="center" wrapText="1"/>
    </xf>
    <xf numFmtId="0" fontId="8" fillId="0" borderId="27" xfId="53" applyFont="1" applyFill="1" applyBorder="1" applyAlignment="1">
      <alignment vertical="top" wrapText="1"/>
      <protection/>
    </xf>
    <xf numFmtId="0" fontId="8" fillId="0" borderId="28" xfId="53" applyFont="1" applyFill="1" applyBorder="1" applyAlignment="1">
      <alignment vertical="top" wrapText="1"/>
      <protection/>
    </xf>
    <xf numFmtId="0" fontId="8" fillId="0" borderId="15" xfId="53" applyFont="1" applyFill="1" applyBorder="1" applyAlignment="1">
      <alignment vertical="top" wrapText="1"/>
      <protection/>
    </xf>
    <xf numFmtId="0" fontId="0" fillId="0" borderId="21" xfId="0" applyBorder="1" applyAlignment="1">
      <alignment vertical="top" wrapText="1"/>
    </xf>
    <xf numFmtId="49" fontId="8" fillId="40" borderId="10" xfId="0" applyNumberFormat="1" applyFont="1" applyFill="1" applyBorder="1" applyAlignment="1">
      <alignment horizontal="center" wrapText="1"/>
    </xf>
    <xf numFmtId="0" fontId="8" fillId="0" borderId="20" xfId="53" applyFont="1" applyFill="1" applyBorder="1" applyAlignment="1">
      <alignment vertical="top" wrapText="1"/>
      <protection/>
    </xf>
    <xf numFmtId="49" fontId="1" fillId="0" borderId="12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188" fontId="4" fillId="0" borderId="12" xfId="0" applyNumberFormat="1" applyFont="1" applyFill="1" applyBorder="1" applyAlignment="1">
      <alignment horizontal="right" vertical="center" wrapText="1"/>
    </xf>
    <xf numFmtId="188" fontId="4" fillId="0" borderId="12" xfId="0" applyNumberFormat="1" applyFont="1" applyBorder="1" applyAlignment="1">
      <alignment horizontal="right" vertical="center" wrapText="1"/>
    </xf>
    <xf numFmtId="188" fontId="4" fillId="0" borderId="20" xfId="0" applyNumberFormat="1" applyFont="1" applyFill="1" applyBorder="1" applyAlignment="1">
      <alignment horizontal="right" vertical="center" wrapText="1"/>
    </xf>
    <xf numFmtId="188" fontId="4" fillId="0" borderId="20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/>
    </xf>
    <xf numFmtId="0" fontId="4" fillId="0" borderId="17" xfId="53" applyFont="1" applyBorder="1" applyAlignment="1">
      <alignment horizontal="center" vertical="top" wrapText="1"/>
      <protection/>
    </xf>
    <xf numFmtId="0" fontId="4" fillId="0" borderId="29" xfId="53" applyFont="1" applyBorder="1" applyAlignment="1">
      <alignment horizontal="center" vertical="top" wrapText="1"/>
      <protection/>
    </xf>
    <xf numFmtId="0" fontId="7" fillId="0" borderId="14" xfId="53" applyFont="1" applyBorder="1" applyAlignment="1">
      <alignment horizontal="left" vertical="top" wrapText="1"/>
      <protection/>
    </xf>
    <xf numFmtId="4" fontId="2" fillId="0" borderId="0" xfId="0" applyNumberFormat="1" applyFont="1" applyAlignment="1">
      <alignment/>
    </xf>
    <xf numFmtId="0" fontId="8" fillId="0" borderId="30" xfId="53" applyFont="1" applyFill="1" applyBorder="1" applyAlignment="1">
      <alignment vertical="top" wrapText="1"/>
      <protection/>
    </xf>
    <xf numFmtId="0" fontId="8" fillId="0" borderId="13" xfId="53" applyFont="1" applyFill="1" applyBorder="1" applyAlignment="1">
      <alignment vertical="top" wrapText="1"/>
      <protection/>
    </xf>
    <xf numFmtId="0" fontId="0" fillId="0" borderId="13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53" applyFont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2" xfId="53" applyFont="1" applyBorder="1" applyAlignment="1">
      <alignment horizontal="center" vertical="top" wrapText="1"/>
      <protection/>
    </xf>
    <xf numFmtId="0" fontId="9" fillId="0" borderId="13" xfId="53" applyFont="1" applyBorder="1" applyAlignment="1">
      <alignment horizontal="center" vertical="top" wrapText="1"/>
      <protection/>
    </xf>
    <xf numFmtId="0" fontId="10" fillId="33" borderId="12" xfId="53" applyFont="1" applyFill="1" applyBorder="1" applyAlignment="1">
      <alignment horizontal="left" vertical="top" wrapText="1"/>
      <protection/>
    </xf>
    <xf numFmtId="0" fontId="10" fillId="33" borderId="13" xfId="53" applyFont="1" applyFill="1" applyBorder="1" applyAlignment="1">
      <alignment horizontal="left" vertical="top" wrapText="1"/>
      <protection/>
    </xf>
    <xf numFmtId="0" fontId="9" fillId="0" borderId="31" xfId="53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vertical="top" wrapText="1"/>
      <protection/>
    </xf>
    <xf numFmtId="0" fontId="10" fillId="0" borderId="31" xfId="53" applyFont="1" applyBorder="1" applyAlignment="1">
      <alignment vertical="top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42" borderId="32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4" fillId="0" borderId="32" xfId="53" applyFont="1" applyBorder="1" applyAlignment="1">
      <alignment vertical="top" wrapText="1"/>
      <protection/>
    </xf>
    <xf numFmtId="0" fontId="8" fillId="0" borderId="32" xfId="53" applyFont="1" applyFill="1" applyBorder="1" applyAlignment="1">
      <alignment vertical="top" wrapText="1"/>
      <protection/>
    </xf>
    <xf numFmtId="0" fontId="4" fillId="0" borderId="30" xfId="53" applyFont="1" applyBorder="1" applyAlignment="1">
      <alignment vertical="top" wrapText="1"/>
      <protection/>
    </xf>
    <xf numFmtId="0" fontId="4" fillId="0" borderId="13" xfId="53" applyFont="1" applyBorder="1" applyAlignment="1">
      <alignment vertical="top" wrapText="1"/>
      <protection/>
    </xf>
    <xf numFmtId="0" fontId="9" fillId="0" borderId="26" xfId="53" applyFont="1" applyBorder="1" applyAlignment="1">
      <alignment horizontal="center" vertical="top" wrapText="1"/>
      <protection/>
    </xf>
    <xf numFmtId="0" fontId="9" fillId="0" borderId="16" xfId="53" applyFont="1" applyBorder="1" applyAlignment="1">
      <alignment horizontal="center" vertical="top" wrapText="1"/>
      <protection/>
    </xf>
    <xf numFmtId="0" fontId="9" fillId="0" borderId="27" xfId="53" applyFont="1" applyBorder="1" applyAlignment="1">
      <alignment horizontal="center" vertical="top" wrapText="1"/>
      <protection/>
    </xf>
    <xf numFmtId="0" fontId="10" fillId="33" borderId="33" xfId="53" applyFont="1" applyFill="1" applyBorder="1" applyAlignment="1">
      <alignment horizontal="center" vertical="top" wrapText="1"/>
      <protection/>
    </xf>
    <xf numFmtId="0" fontId="10" fillId="33" borderId="18" xfId="53" applyFont="1" applyFill="1" applyBorder="1" applyAlignment="1">
      <alignment horizontal="center" vertical="top" wrapText="1"/>
      <protection/>
    </xf>
    <xf numFmtId="0" fontId="10" fillId="33" borderId="34" xfId="53" applyFont="1" applyFill="1" applyBorder="1" applyAlignment="1">
      <alignment horizontal="center" vertical="top" wrapText="1"/>
      <protection/>
    </xf>
    <xf numFmtId="0" fontId="9" fillId="0" borderId="20" xfId="53" applyFont="1" applyBorder="1" applyAlignment="1">
      <alignment horizontal="center" vertical="top" wrapText="1"/>
      <protection/>
    </xf>
    <xf numFmtId="0" fontId="10" fillId="0" borderId="13" xfId="53" applyFont="1" applyBorder="1" applyAlignment="1">
      <alignment horizontal="center" vertical="top" wrapText="1"/>
      <protection/>
    </xf>
    <xf numFmtId="0" fontId="10" fillId="0" borderId="20" xfId="53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horizontal="left" vertical="top" wrapText="1"/>
      <protection/>
    </xf>
    <xf numFmtId="0" fontId="10" fillId="0" borderId="13" xfId="53" applyFont="1" applyBorder="1" applyAlignment="1">
      <alignment horizontal="left" vertical="top" wrapText="1"/>
      <protection/>
    </xf>
    <xf numFmtId="0" fontId="10" fillId="33" borderId="26" xfId="53" applyFont="1" applyFill="1" applyBorder="1" applyAlignment="1">
      <alignment horizontal="center" vertical="top" wrapText="1"/>
      <protection/>
    </xf>
    <xf numFmtId="0" fontId="10" fillId="33" borderId="16" xfId="53" applyFont="1" applyFill="1" applyBorder="1" applyAlignment="1">
      <alignment horizontal="center" vertical="top" wrapText="1"/>
      <protection/>
    </xf>
    <xf numFmtId="0" fontId="10" fillId="33" borderId="12" xfId="53" applyFont="1" applyFill="1" applyBorder="1" applyAlignment="1">
      <alignment vertical="top" wrapText="1"/>
      <protection/>
    </xf>
    <xf numFmtId="0" fontId="10" fillId="33" borderId="13" xfId="53" applyFont="1" applyFill="1" applyBorder="1" applyAlignment="1">
      <alignment vertical="top" wrapText="1"/>
      <protection/>
    </xf>
    <xf numFmtId="0" fontId="7" fillId="0" borderId="17" xfId="53" applyFont="1" applyBorder="1" applyAlignment="1">
      <alignment horizontal="left" vertical="top" wrapText="1"/>
      <protection/>
    </xf>
    <xf numFmtId="0" fontId="10" fillId="33" borderId="33" xfId="53" applyFont="1" applyFill="1" applyBorder="1" applyAlignment="1">
      <alignment horizontal="left" vertical="top" wrapText="1"/>
      <protection/>
    </xf>
    <xf numFmtId="0" fontId="10" fillId="33" borderId="18" xfId="53" applyFont="1" applyFill="1" applyBorder="1" applyAlignment="1">
      <alignment horizontal="left" vertical="top" wrapText="1"/>
      <protection/>
    </xf>
    <xf numFmtId="0" fontId="10" fillId="33" borderId="34" xfId="53" applyFont="1" applyFill="1" applyBorder="1" applyAlignment="1">
      <alignment horizontal="left" vertical="top" wrapText="1"/>
      <protection/>
    </xf>
    <xf numFmtId="0" fontId="4" fillId="0" borderId="17" xfId="53" applyFont="1" applyBorder="1" applyAlignment="1">
      <alignment horizontal="center" vertical="top" wrapText="1"/>
      <protection/>
    </xf>
    <xf numFmtId="0" fontId="15" fillId="0" borderId="0" xfId="0" applyFont="1" applyAlignment="1">
      <alignment horizontal="left"/>
    </xf>
    <xf numFmtId="0" fontId="9" fillId="0" borderId="17" xfId="53" applyFont="1" applyBorder="1" applyAlignment="1">
      <alignment horizontal="center" vertical="top" wrapText="1"/>
      <protection/>
    </xf>
    <xf numFmtId="0" fontId="9" fillId="33" borderId="17" xfId="53" applyFont="1" applyFill="1" applyBorder="1" applyAlignment="1">
      <alignment horizontal="center" vertical="top" wrapText="1"/>
      <protection/>
    </xf>
    <xf numFmtId="0" fontId="4" fillId="0" borderId="35" xfId="53" applyFont="1" applyBorder="1" applyAlignment="1">
      <alignment horizontal="center" vertical="top" wrapText="1"/>
      <protection/>
    </xf>
    <xf numFmtId="0" fontId="7" fillId="0" borderId="26" xfId="53" applyFont="1" applyBorder="1" applyAlignment="1">
      <alignment horizontal="left" vertical="top" wrapText="1"/>
      <protection/>
    </xf>
    <xf numFmtId="0" fontId="7" fillId="0" borderId="16" xfId="53" applyFont="1" applyBorder="1" applyAlignment="1">
      <alignment horizontal="left" vertical="top" wrapText="1"/>
      <protection/>
    </xf>
    <xf numFmtId="0" fontId="4" fillId="0" borderId="13" xfId="53" applyFont="1" applyBorder="1" applyAlignment="1">
      <alignment horizontal="center" vertical="top" wrapText="1"/>
      <protection/>
    </xf>
    <xf numFmtId="0" fontId="4" fillId="0" borderId="20" xfId="53" applyFont="1" applyBorder="1" applyAlignment="1">
      <alignment horizontal="center" vertical="top" wrapText="1"/>
      <protection/>
    </xf>
    <xf numFmtId="0" fontId="7" fillId="0" borderId="13" xfId="53" applyFont="1" applyBorder="1" applyAlignment="1">
      <alignment horizontal="left" vertical="top" wrapText="1"/>
      <protection/>
    </xf>
    <xf numFmtId="0" fontId="7" fillId="0" borderId="20" xfId="53" applyFont="1" applyBorder="1" applyAlignment="1">
      <alignment horizontal="left" vertical="top" wrapText="1"/>
      <protection/>
    </xf>
    <xf numFmtId="0" fontId="4" fillId="0" borderId="26" xfId="53" applyFont="1" applyBorder="1" applyAlignment="1">
      <alignment horizontal="center" vertical="top" wrapText="1"/>
      <protection/>
    </xf>
    <xf numFmtId="0" fontId="4" fillId="0" borderId="16" xfId="53" applyFont="1" applyBorder="1" applyAlignment="1">
      <alignment horizontal="center" vertical="top" wrapText="1"/>
      <protection/>
    </xf>
    <xf numFmtId="0" fontId="4" fillId="0" borderId="27" xfId="53" applyFont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left" vertical="top" wrapText="1"/>
      <protection/>
    </xf>
    <xf numFmtId="0" fontId="8" fillId="0" borderId="12" xfId="53" applyFont="1" applyBorder="1" applyAlignment="1">
      <alignment horizontal="left" vertical="top" wrapText="1"/>
      <protection/>
    </xf>
    <xf numFmtId="0" fontId="8" fillId="0" borderId="13" xfId="53" applyFont="1" applyBorder="1" applyAlignment="1">
      <alignment horizontal="left" vertical="top" wrapText="1"/>
      <protection/>
    </xf>
    <xf numFmtId="0" fontId="8" fillId="0" borderId="26" xfId="53" applyFont="1" applyBorder="1" applyAlignment="1">
      <alignment horizontal="left" vertical="top" wrapText="1"/>
      <protection/>
    </xf>
    <xf numFmtId="0" fontId="8" fillId="0" borderId="16" xfId="53" applyFont="1" applyBorder="1" applyAlignment="1">
      <alignment horizontal="left" vertical="top" wrapText="1"/>
      <protection/>
    </xf>
    <xf numFmtId="0" fontId="8" fillId="0" borderId="27" xfId="53" applyFont="1" applyBorder="1" applyAlignment="1">
      <alignment horizontal="left" vertical="top" wrapText="1"/>
      <protection/>
    </xf>
    <xf numFmtId="0" fontId="4" fillId="0" borderId="36" xfId="53" applyFont="1" applyBorder="1" applyAlignment="1">
      <alignment horizontal="left" vertical="top" wrapText="1"/>
      <protection/>
    </xf>
    <xf numFmtId="0" fontId="4" fillId="0" borderId="35" xfId="53" applyFont="1" applyBorder="1" applyAlignment="1">
      <alignment horizontal="left" vertical="top" wrapText="1"/>
      <protection/>
    </xf>
    <xf numFmtId="0" fontId="4" fillId="0" borderId="37" xfId="53" applyFont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left" vertical="top" wrapText="1"/>
      <protection/>
    </xf>
    <xf numFmtId="0" fontId="4" fillId="0" borderId="13" xfId="53" applyFont="1" applyBorder="1" applyAlignment="1">
      <alignment horizontal="left" vertical="top" wrapText="1"/>
      <protection/>
    </xf>
    <xf numFmtId="0" fontId="4" fillId="0" borderId="20" xfId="53" applyFont="1" applyBorder="1" applyAlignment="1">
      <alignment horizontal="left" vertical="top" wrapText="1"/>
      <protection/>
    </xf>
    <xf numFmtId="0" fontId="9" fillId="0" borderId="12" xfId="53" applyFont="1" applyBorder="1" applyAlignment="1">
      <alignment horizontal="left" vertical="top" wrapText="1"/>
      <protection/>
    </xf>
    <xf numFmtId="0" fontId="9" fillId="0" borderId="13" xfId="53" applyFont="1" applyBorder="1" applyAlignment="1">
      <alignment horizontal="left" vertical="top" wrapText="1"/>
      <protection/>
    </xf>
    <xf numFmtId="0" fontId="9" fillId="0" borderId="20" xfId="53" applyFont="1" applyBorder="1" applyAlignment="1">
      <alignment horizontal="left" vertical="top" wrapText="1"/>
      <protection/>
    </xf>
    <xf numFmtId="0" fontId="10" fillId="33" borderId="20" xfId="53" applyFont="1" applyFill="1" applyBorder="1" applyAlignment="1">
      <alignment horizontal="left" vertical="top" wrapText="1"/>
      <protection/>
    </xf>
    <xf numFmtId="0" fontId="4" fillId="0" borderId="20" xfId="53" applyFont="1" applyBorder="1" applyAlignment="1">
      <alignment vertical="top" wrapText="1"/>
      <protection/>
    </xf>
    <xf numFmtId="0" fontId="8" fillId="0" borderId="20" xfId="53" applyFont="1" applyBorder="1" applyAlignment="1">
      <alignment horizontal="left" vertical="top" wrapText="1"/>
      <protection/>
    </xf>
    <xf numFmtId="0" fontId="9" fillId="0" borderId="26" xfId="53" applyFont="1" applyBorder="1" applyAlignment="1">
      <alignment horizontal="left" vertical="top" wrapText="1"/>
      <protection/>
    </xf>
    <xf numFmtId="0" fontId="9" fillId="0" borderId="16" xfId="53" applyFont="1" applyBorder="1" applyAlignment="1">
      <alignment horizontal="left" vertical="top" wrapText="1"/>
      <protection/>
    </xf>
    <xf numFmtId="0" fontId="10" fillId="0" borderId="12" xfId="53" applyFont="1" applyBorder="1" applyAlignment="1">
      <alignment horizontal="center" vertical="top" wrapText="1"/>
      <protection/>
    </xf>
    <xf numFmtId="0" fontId="10" fillId="0" borderId="20" xfId="53" applyFont="1" applyBorder="1" applyAlignment="1">
      <alignment horizontal="left"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10" fillId="0" borderId="10" xfId="53" applyFont="1" applyBorder="1" applyAlignment="1">
      <alignment vertical="top" wrapText="1"/>
      <protection/>
    </xf>
    <xf numFmtId="0" fontId="9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4" fillId="0" borderId="12" xfId="53" applyFont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horizontal="center" vertical="top" wrapText="1"/>
      <protection/>
    </xf>
    <xf numFmtId="0" fontId="8" fillId="0" borderId="13" xfId="53" applyFont="1" applyFill="1" applyBorder="1" applyAlignment="1">
      <alignment horizontal="center" vertical="top" wrapText="1"/>
      <protection/>
    </xf>
    <xf numFmtId="0" fontId="8" fillId="0" borderId="20" xfId="53" applyFont="1" applyFill="1" applyBorder="1" applyAlignment="1">
      <alignment horizontal="center" vertical="top" wrapText="1"/>
      <protection/>
    </xf>
    <xf numFmtId="0" fontId="9" fillId="0" borderId="27" xfId="53" applyFont="1" applyBorder="1" applyAlignment="1">
      <alignment horizontal="left" vertical="top" wrapText="1"/>
      <protection/>
    </xf>
    <xf numFmtId="0" fontId="10" fillId="33" borderId="26" xfId="53" applyFont="1" applyFill="1" applyBorder="1" applyAlignment="1">
      <alignment horizontal="left" vertical="top" wrapText="1"/>
      <protection/>
    </xf>
    <xf numFmtId="0" fontId="10" fillId="33" borderId="16" xfId="53" applyFont="1" applyFill="1" applyBorder="1" applyAlignment="1">
      <alignment horizontal="left" vertical="top" wrapText="1"/>
      <protection/>
    </xf>
    <xf numFmtId="0" fontId="10" fillId="33" borderId="27" xfId="53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1"/>
  <sheetViews>
    <sheetView tabSelected="1" zoomScale="75" zoomScaleNormal="75" workbookViewId="0" topLeftCell="A3">
      <pane xSplit="2" ySplit="6" topLeftCell="C249" activePane="bottomRight" state="frozen"/>
      <selection pane="topLeft" activeCell="A3" sqref="A3"/>
      <selection pane="topRight" activeCell="C3" sqref="C3"/>
      <selection pane="bottomLeft" activeCell="A9" sqref="A9"/>
      <selection pane="bottomRight" activeCell="L17" sqref="L17"/>
    </sheetView>
  </sheetViews>
  <sheetFormatPr defaultColWidth="9.140625" defaultRowHeight="12.75"/>
  <cols>
    <col min="1" max="1" width="27.8515625" style="0" customWidth="1"/>
    <col min="2" max="2" width="53.7109375" style="0" customWidth="1"/>
    <col min="3" max="3" width="41.57421875" style="0" customWidth="1"/>
    <col min="4" max="4" width="8.7109375" style="0" customWidth="1"/>
    <col min="6" max="6" width="14.57421875" style="0" customWidth="1"/>
    <col min="7" max="7" width="5.421875" style="0" customWidth="1"/>
    <col min="8" max="8" width="20.421875" style="0" customWidth="1"/>
    <col min="9" max="10" width="24.00390625" style="0" customWidth="1"/>
    <col min="11" max="12" width="23.421875" style="0" customWidth="1"/>
  </cols>
  <sheetData>
    <row r="1" spans="1:10" s="3" customFormat="1" ht="18.75">
      <c r="A1" s="1"/>
      <c r="B1" s="1"/>
      <c r="C1" s="1"/>
      <c r="D1" s="2"/>
      <c r="E1" s="2"/>
      <c r="F1" s="2"/>
      <c r="G1" s="2"/>
      <c r="H1" s="2"/>
      <c r="I1" s="2"/>
      <c r="J1" s="2" t="s">
        <v>0</v>
      </c>
    </row>
    <row r="2" spans="1:10" s="3" customFormat="1" ht="18.75">
      <c r="A2" s="1"/>
      <c r="B2" s="1"/>
      <c r="C2" s="1"/>
      <c r="D2" s="4"/>
      <c r="E2" s="4"/>
      <c r="F2" s="4"/>
      <c r="G2" s="4"/>
      <c r="H2" s="4"/>
      <c r="I2" s="4"/>
      <c r="J2" s="4"/>
    </row>
    <row r="3" spans="1:10" s="3" customFormat="1" ht="87.75" customHeight="1">
      <c r="A3" s="200" t="s">
        <v>256</v>
      </c>
      <c r="B3" s="200"/>
      <c r="C3" s="200"/>
      <c r="D3" s="200"/>
      <c r="E3" s="200"/>
      <c r="F3" s="200"/>
      <c r="G3" s="200"/>
      <c r="H3" s="200"/>
      <c r="I3" s="200"/>
      <c r="J3" s="200"/>
    </row>
    <row r="4" spans="1:10" s="7" customFormat="1" ht="12.75">
      <c r="A4" s="5"/>
      <c r="B4" s="5"/>
      <c r="C4" s="5"/>
      <c r="D4" s="6"/>
      <c r="E4" s="6"/>
      <c r="F4" s="6"/>
      <c r="G4" s="6"/>
      <c r="H4" s="6"/>
      <c r="I4" s="6"/>
      <c r="J4" s="6"/>
    </row>
    <row r="5" spans="1:10" s="7" customFormat="1" ht="29.25" customHeight="1">
      <c r="A5" s="201" t="s">
        <v>1</v>
      </c>
      <c r="B5" s="202" t="s">
        <v>2</v>
      </c>
      <c r="C5" s="203" t="s">
        <v>3</v>
      </c>
      <c r="D5" s="204" t="s">
        <v>4</v>
      </c>
      <c r="E5" s="204"/>
      <c r="F5" s="204"/>
      <c r="G5" s="204"/>
      <c r="H5" s="205" t="s">
        <v>5</v>
      </c>
      <c r="I5" s="205"/>
      <c r="J5" s="205"/>
    </row>
    <row r="6" spans="1:10" s="9" customFormat="1" ht="74.25" customHeight="1">
      <c r="A6" s="201"/>
      <c r="B6" s="202"/>
      <c r="C6" s="203"/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</row>
    <row r="7" spans="1:10" s="7" customFormat="1" ht="15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2" s="7" customFormat="1" ht="36" customHeight="1">
      <c r="A8" s="213" t="s">
        <v>153</v>
      </c>
      <c r="B8" s="214"/>
      <c r="C8" s="8"/>
      <c r="D8" s="8"/>
      <c r="E8" s="8"/>
      <c r="F8" s="8"/>
      <c r="G8" s="8"/>
      <c r="H8" s="74">
        <f>H9+H120+H124+H150+H159+H161+H163+H170+H187+H194+H210+H268</f>
        <v>2065389.6000000003</v>
      </c>
      <c r="I8" s="74">
        <f>I9+I120+I124+I150+I159+I161+I163+I170+I187+I194+I210+I268</f>
        <v>2084289.6000000003</v>
      </c>
      <c r="J8" s="74">
        <f>J9+J120+J124+J150+J159+J161+J163+J170+J187+J194+J210+J268</f>
        <v>1852677.5999999999</v>
      </c>
      <c r="K8" s="75">
        <f>2065389.6-H8</f>
        <v>0</v>
      </c>
      <c r="L8" s="75">
        <f>1852677.6-J8</f>
        <v>0</v>
      </c>
    </row>
    <row r="9" spans="1:13" s="7" customFormat="1" ht="36" customHeight="1">
      <c r="A9" s="215" t="s">
        <v>50</v>
      </c>
      <c r="B9" s="216" t="s">
        <v>18</v>
      </c>
      <c r="C9" s="28" t="s">
        <v>13</v>
      </c>
      <c r="D9" s="37"/>
      <c r="E9" s="37"/>
      <c r="F9" s="37"/>
      <c r="G9" s="37"/>
      <c r="H9" s="121">
        <f>H14+H83+H90+H94+H104+H117</f>
        <v>1493001.3000000003</v>
      </c>
      <c r="I9" s="121">
        <f>I14+I83+I90+I94+I104+I117</f>
        <v>1493001.3000000003</v>
      </c>
      <c r="J9" s="121">
        <f>J14+J83+J90+J94+J104+J117</f>
        <v>1291429.1</v>
      </c>
      <c r="K9" s="75">
        <v>1493001.3</v>
      </c>
      <c r="L9" s="75">
        <f>H9-K9</f>
        <v>0</v>
      </c>
      <c r="M9" s="195">
        <f>1291429.1-J9:J10</f>
        <v>0</v>
      </c>
    </row>
    <row r="10" spans="1:12" s="7" customFormat="1" ht="36" customHeight="1">
      <c r="A10" s="215"/>
      <c r="B10" s="216"/>
      <c r="C10" s="11" t="s">
        <v>14</v>
      </c>
      <c r="D10" s="38"/>
      <c r="E10" s="38"/>
      <c r="F10" s="38"/>
      <c r="G10" s="38"/>
      <c r="H10" s="122">
        <f>H11+H12</f>
        <v>1490575.4000000001</v>
      </c>
      <c r="I10" s="122">
        <f>I11+I12</f>
        <v>1490575.4000000001</v>
      </c>
      <c r="J10" s="122">
        <f>J11+J12</f>
        <v>1289003.2</v>
      </c>
      <c r="K10" s="75"/>
      <c r="L10" s="75"/>
    </row>
    <row r="11" spans="1:12" s="7" customFormat="1" ht="36" customHeight="1">
      <c r="A11" s="215"/>
      <c r="B11" s="216"/>
      <c r="C11" s="11" t="s">
        <v>23</v>
      </c>
      <c r="D11" s="39" t="s">
        <v>20</v>
      </c>
      <c r="E11" s="38"/>
      <c r="F11" s="38"/>
      <c r="G11" s="38"/>
      <c r="H11" s="122">
        <f>H16+H90+H96+H106</f>
        <v>1214399.2000000002</v>
      </c>
      <c r="I11" s="122">
        <f>I16+I90+I96+I106</f>
        <v>1214399.2000000002</v>
      </c>
      <c r="J11" s="122">
        <f>J16+J90+J96+J106</f>
        <v>1012847.2</v>
      </c>
      <c r="K11" s="75"/>
      <c r="L11" s="75"/>
    </row>
    <row r="12" spans="1:12" s="7" customFormat="1" ht="36" customHeight="1">
      <c r="A12" s="215"/>
      <c r="B12" s="216"/>
      <c r="C12" s="11" t="s">
        <v>24</v>
      </c>
      <c r="D12" s="39" t="s">
        <v>21</v>
      </c>
      <c r="E12" s="38"/>
      <c r="F12" s="38"/>
      <c r="G12" s="38"/>
      <c r="H12" s="122">
        <f>H56+H87+H99+H113+H119</f>
        <v>276176.19999999995</v>
      </c>
      <c r="I12" s="122">
        <f>I56+I87+I99+I113+I119</f>
        <v>276176.2</v>
      </c>
      <c r="J12" s="122">
        <f>J56+J87+J99+J113+J119</f>
        <v>276156</v>
      </c>
      <c r="K12" s="75"/>
      <c r="L12" s="75"/>
    </row>
    <row r="13" spans="1:12" s="7" customFormat="1" ht="36" customHeight="1">
      <c r="A13" s="10" t="s">
        <v>15</v>
      </c>
      <c r="B13" s="14"/>
      <c r="C13" s="11"/>
      <c r="D13" s="40"/>
      <c r="E13" s="38"/>
      <c r="F13" s="38"/>
      <c r="G13" s="38"/>
      <c r="H13" s="123"/>
      <c r="I13" s="123"/>
      <c r="J13" s="123"/>
      <c r="K13" s="75"/>
      <c r="L13" s="75"/>
    </row>
    <row r="14" spans="1:12" s="7" customFormat="1" ht="36" customHeight="1">
      <c r="A14" s="219" t="s">
        <v>16</v>
      </c>
      <c r="B14" s="196" t="s">
        <v>25</v>
      </c>
      <c r="C14" s="28" t="s">
        <v>13</v>
      </c>
      <c r="D14" s="30"/>
      <c r="E14" s="37"/>
      <c r="F14" s="37"/>
      <c r="G14" s="37"/>
      <c r="H14" s="124">
        <f>H16+H56</f>
        <v>1459634.3</v>
      </c>
      <c r="I14" s="124">
        <f>I16+I56</f>
        <v>1459634.3</v>
      </c>
      <c r="J14" s="124">
        <f>J16+J56</f>
        <v>1258207.4</v>
      </c>
      <c r="K14" s="75"/>
      <c r="L14" s="75"/>
    </row>
    <row r="15" spans="1:12" s="7" customFormat="1" ht="36" customHeight="1">
      <c r="A15" s="220"/>
      <c r="B15" s="197"/>
      <c r="C15" s="11" t="s">
        <v>14</v>
      </c>
      <c r="D15" s="15"/>
      <c r="E15" s="38"/>
      <c r="F15" s="38"/>
      <c r="G15" s="38"/>
      <c r="H15" s="143"/>
      <c r="I15" s="143"/>
      <c r="J15" s="143"/>
      <c r="K15" s="75"/>
      <c r="L15" s="75"/>
    </row>
    <row r="16" spans="1:12" s="7" customFormat="1" ht="36" customHeight="1">
      <c r="A16" s="220"/>
      <c r="B16" s="197"/>
      <c r="C16" s="144" t="s">
        <v>23</v>
      </c>
      <c r="D16" s="145" t="s">
        <v>20</v>
      </c>
      <c r="E16" s="146"/>
      <c r="F16" s="146"/>
      <c r="G16" s="146"/>
      <c r="H16" s="147">
        <f>H17+H18+H19+H20+H21+H23+H26+H28+H29+H30+H31+H32+H33+H34+H35+H37+H38+H39+H40+H42+H43+H44+H46+H47+H50+H89+H52+H53+H54+H55</f>
        <v>1189213.6</v>
      </c>
      <c r="I16" s="147">
        <f>I17+I18+I19+I20+I21+I23+I26+I28+I29+I30+I31+I32+I33+I34+I35+I37+I38+I39+I40+I42+I43+I44+I46+I47+I50+I89+I52+I53+I54+I55</f>
        <v>1189213.6</v>
      </c>
      <c r="J16" s="147">
        <f>J17+J18+J19+J20+J21+J23+J26+J28+J29+J30+J31+J32+J33+J34+J35+J37+J38+J39+J40+J42+J43+J44+J46+J47+J50+J89+J52+J53+J54+J55</f>
        <v>987806.9</v>
      </c>
      <c r="K16" s="75"/>
      <c r="L16" s="75"/>
    </row>
    <row r="17" spans="1:12" s="7" customFormat="1" ht="36" customHeight="1">
      <c r="A17" s="220"/>
      <c r="B17" s="197"/>
      <c r="C17" s="11" t="s">
        <v>105</v>
      </c>
      <c r="D17" s="84" t="s">
        <v>20</v>
      </c>
      <c r="E17" s="85" t="s">
        <v>106</v>
      </c>
      <c r="F17" s="86" t="s">
        <v>161</v>
      </c>
      <c r="G17" s="85">
        <v>100</v>
      </c>
      <c r="H17" s="125">
        <v>47197.1</v>
      </c>
      <c r="I17" s="125">
        <v>47197.1</v>
      </c>
      <c r="J17" s="125">
        <v>47197.1</v>
      </c>
      <c r="K17" s="75"/>
      <c r="L17" s="75"/>
    </row>
    <row r="18" spans="1:12" s="7" customFormat="1" ht="36" customHeight="1">
      <c r="A18" s="220"/>
      <c r="B18" s="197"/>
      <c r="C18" s="11"/>
      <c r="D18" s="84" t="s">
        <v>20</v>
      </c>
      <c r="E18" s="85" t="s">
        <v>106</v>
      </c>
      <c r="F18" s="86" t="s">
        <v>161</v>
      </c>
      <c r="G18" s="85">
        <v>200</v>
      </c>
      <c r="H18" s="125">
        <v>505.6</v>
      </c>
      <c r="I18" s="125">
        <v>505.6</v>
      </c>
      <c r="J18" s="125">
        <v>505.6</v>
      </c>
      <c r="K18" s="75"/>
      <c r="L18" s="75"/>
    </row>
    <row r="19" spans="1:12" s="7" customFormat="1" ht="36" customHeight="1">
      <c r="A19" s="220"/>
      <c r="B19" s="197"/>
      <c r="C19" s="11"/>
      <c r="D19" s="84" t="s">
        <v>20</v>
      </c>
      <c r="E19" s="85" t="s">
        <v>106</v>
      </c>
      <c r="F19" s="86" t="s">
        <v>162</v>
      </c>
      <c r="G19" s="85">
        <v>100</v>
      </c>
      <c r="H19" s="125">
        <v>25120.4</v>
      </c>
      <c r="I19" s="125">
        <v>25120.4</v>
      </c>
      <c r="J19" s="125">
        <v>25120.4</v>
      </c>
      <c r="K19" s="75"/>
      <c r="L19" s="75"/>
    </row>
    <row r="20" spans="1:12" s="7" customFormat="1" ht="36" customHeight="1">
      <c r="A20" s="220"/>
      <c r="B20" s="197"/>
      <c r="C20" s="11"/>
      <c r="D20" s="84" t="s">
        <v>20</v>
      </c>
      <c r="E20" s="85" t="s">
        <v>106</v>
      </c>
      <c r="F20" s="86" t="s">
        <v>162</v>
      </c>
      <c r="G20" s="85">
        <v>200</v>
      </c>
      <c r="H20" s="125">
        <v>14890.8</v>
      </c>
      <c r="I20" s="125">
        <v>14890.8</v>
      </c>
      <c r="J20" s="148">
        <v>13148.1</v>
      </c>
      <c r="K20" s="75"/>
      <c r="L20" s="75"/>
    </row>
    <row r="21" spans="1:12" s="7" customFormat="1" ht="36" customHeight="1">
      <c r="A21" s="220"/>
      <c r="B21" s="197"/>
      <c r="C21" s="11"/>
      <c r="D21" s="84" t="s">
        <v>20</v>
      </c>
      <c r="E21" s="85" t="s">
        <v>106</v>
      </c>
      <c r="F21" s="86" t="s">
        <v>162</v>
      </c>
      <c r="G21" s="85">
        <v>800</v>
      </c>
      <c r="H21" s="125">
        <v>314.3</v>
      </c>
      <c r="I21" s="125">
        <v>314.3</v>
      </c>
      <c r="J21" s="125">
        <v>314.3</v>
      </c>
      <c r="K21" s="75"/>
      <c r="L21" s="75"/>
    </row>
    <row r="22" spans="1:12" s="7" customFormat="1" ht="36" customHeight="1">
      <c r="A22" s="220"/>
      <c r="B22" s="197"/>
      <c r="C22" s="11"/>
      <c r="D22" s="84" t="s">
        <v>20</v>
      </c>
      <c r="E22" s="85" t="s">
        <v>106</v>
      </c>
      <c r="F22" s="86" t="s">
        <v>220</v>
      </c>
      <c r="G22" s="85">
        <v>200</v>
      </c>
      <c r="H22" s="125"/>
      <c r="I22" s="125"/>
      <c r="J22" s="148"/>
      <c r="K22" s="75"/>
      <c r="L22" s="75"/>
    </row>
    <row r="23" spans="1:12" s="7" customFormat="1" ht="36" customHeight="1">
      <c r="A23" s="220"/>
      <c r="B23" s="197"/>
      <c r="C23" s="11"/>
      <c r="D23" s="84" t="s">
        <v>20</v>
      </c>
      <c r="E23" s="87" t="s">
        <v>106</v>
      </c>
      <c r="F23" s="88" t="s">
        <v>252</v>
      </c>
      <c r="G23" s="85">
        <v>200</v>
      </c>
      <c r="H23" s="125">
        <v>29.9</v>
      </c>
      <c r="I23" s="125">
        <v>29.9</v>
      </c>
      <c r="J23" s="125">
        <v>29.9</v>
      </c>
      <c r="K23" s="75"/>
      <c r="L23" s="75"/>
    </row>
    <row r="24" spans="1:12" s="7" customFormat="1" ht="36" customHeight="1">
      <c r="A24" s="220"/>
      <c r="B24" s="197"/>
      <c r="C24" s="11"/>
      <c r="D24" s="84" t="s">
        <v>20</v>
      </c>
      <c r="E24" s="86" t="s">
        <v>188</v>
      </c>
      <c r="F24" s="86" t="s">
        <v>193</v>
      </c>
      <c r="G24" s="85">
        <v>200</v>
      </c>
      <c r="H24" s="125"/>
      <c r="I24" s="125"/>
      <c r="J24" s="148"/>
      <c r="K24" s="75"/>
      <c r="L24" s="75"/>
    </row>
    <row r="25" spans="1:12" s="7" customFormat="1" ht="36" customHeight="1">
      <c r="A25" s="220"/>
      <c r="B25" s="197"/>
      <c r="C25" s="11"/>
      <c r="D25" s="84" t="s">
        <v>20</v>
      </c>
      <c r="E25" s="86" t="s">
        <v>188</v>
      </c>
      <c r="F25" s="86" t="s">
        <v>203</v>
      </c>
      <c r="G25" s="85">
        <v>200</v>
      </c>
      <c r="H25" s="125"/>
      <c r="I25" s="125"/>
      <c r="J25" s="148"/>
      <c r="K25" s="75"/>
      <c r="L25" s="75"/>
    </row>
    <row r="26" spans="1:12" s="7" customFormat="1" ht="36" customHeight="1">
      <c r="A26" s="220"/>
      <c r="B26" s="197"/>
      <c r="C26" s="11"/>
      <c r="D26" s="84" t="s">
        <v>20</v>
      </c>
      <c r="E26" s="85" t="s">
        <v>109</v>
      </c>
      <c r="F26" s="86" t="s">
        <v>202</v>
      </c>
      <c r="G26" s="85">
        <v>100</v>
      </c>
      <c r="H26" s="125">
        <v>126.7</v>
      </c>
      <c r="I26" s="125">
        <v>126.7</v>
      </c>
      <c r="J26" s="125">
        <v>126.7</v>
      </c>
      <c r="K26" s="75"/>
      <c r="L26" s="75"/>
    </row>
    <row r="27" spans="1:12" s="7" customFormat="1" ht="36" customHeight="1">
      <c r="A27" s="220"/>
      <c r="B27" s="197"/>
      <c r="C27" s="11"/>
      <c r="D27" s="84" t="s">
        <v>20</v>
      </c>
      <c r="E27" s="85" t="s">
        <v>109</v>
      </c>
      <c r="F27" s="86" t="s">
        <v>194</v>
      </c>
      <c r="G27" s="85">
        <v>200</v>
      </c>
      <c r="H27" s="125"/>
      <c r="I27" s="125"/>
      <c r="J27" s="148"/>
      <c r="K27" s="75"/>
      <c r="L27" s="75"/>
    </row>
    <row r="28" spans="1:12" s="7" customFormat="1" ht="36" customHeight="1">
      <c r="A28" s="220"/>
      <c r="B28" s="197"/>
      <c r="C28" s="11"/>
      <c r="D28" s="84" t="s">
        <v>20</v>
      </c>
      <c r="E28" s="85" t="s">
        <v>109</v>
      </c>
      <c r="F28" s="86" t="s">
        <v>163</v>
      </c>
      <c r="G28" s="85">
        <v>100</v>
      </c>
      <c r="H28" s="125">
        <v>125383.9</v>
      </c>
      <c r="I28" s="125">
        <v>125383.9</v>
      </c>
      <c r="J28" s="125">
        <v>125383.9</v>
      </c>
      <c r="K28" s="75"/>
      <c r="L28" s="75"/>
    </row>
    <row r="29" spans="1:12" s="7" customFormat="1" ht="36" customHeight="1">
      <c r="A29" s="220"/>
      <c r="B29" s="197"/>
      <c r="C29" s="11"/>
      <c r="D29" s="84" t="s">
        <v>20</v>
      </c>
      <c r="E29" s="85" t="s">
        <v>109</v>
      </c>
      <c r="F29" s="86" t="s">
        <v>163</v>
      </c>
      <c r="G29" s="85">
        <v>200</v>
      </c>
      <c r="H29" s="125">
        <v>4204.9</v>
      </c>
      <c r="I29" s="125">
        <v>4204.9</v>
      </c>
      <c r="J29" s="125">
        <v>4204.9</v>
      </c>
      <c r="K29" s="75"/>
      <c r="L29" s="75"/>
    </row>
    <row r="30" spans="1:12" s="7" customFormat="1" ht="36" customHeight="1">
      <c r="A30" s="220"/>
      <c r="B30" s="197"/>
      <c r="C30" s="11"/>
      <c r="D30" s="84" t="s">
        <v>20</v>
      </c>
      <c r="E30" s="85" t="s">
        <v>109</v>
      </c>
      <c r="F30" s="86" t="s">
        <v>200</v>
      </c>
      <c r="G30" s="85">
        <v>200</v>
      </c>
      <c r="H30" s="125">
        <v>3842.3</v>
      </c>
      <c r="I30" s="125">
        <v>3842.3</v>
      </c>
      <c r="J30" s="125">
        <v>3842.3</v>
      </c>
      <c r="K30" s="75"/>
      <c r="L30" s="75"/>
    </row>
    <row r="31" spans="1:12" s="7" customFormat="1" ht="36" customHeight="1">
      <c r="A31" s="220"/>
      <c r="B31" s="197"/>
      <c r="C31" s="11"/>
      <c r="D31" s="84" t="s">
        <v>20</v>
      </c>
      <c r="E31" s="85" t="s">
        <v>109</v>
      </c>
      <c r="F31" s="88" t="s">
        <v>221</v>
      </c>
      <c r="G31" s="85">
        <v>200</v>
      </c>
      <c r="H31" s="125">
        <v>3903.2</v>
      </c>
      <c r="I31" s="125">
        <v>3903.2</v>
      </c>
      <c r="J31" s="125">
        <v>3903.2</v>
      </c>
      <c r="K31" s="75"/>
      <c r="L31" s="75"/>
    </row>
    <row r="32" spans="1:12" s="7" customFormat="1" ht="36" customHeight="1">
      <c r="A32" s="220"/>
      <c r="B32" s="197"/>
      <c r="C32" s="11"/>
      <c r="D32" s="84" t="s">
        <v>20</v>
      </c>
      <c r="E32" s="85" t="s">
        <v>109</v>
      </c>
      <c r="F32" s="88" t="s">
        <v>192</v>
      </c>
      <c r="G32" s="85">
        <v>200</v>
      </c>
      <c r="H32" s="125">
        <v>8515.6</v>
      </c>
      <c r="I32" s="125">
        <v>8515.6</v>
      </c>
      <c r="J32" s="125">
        <v>8515.6</v>
      </c>
      <c r="K32" s="75"/>
      <c r="L32" s="75"/>
    </row>
    <row r="33" spans="1:12" s="7" customFormat="1" ht="36" customHeight="1">
      <c r="A33" s="220"/>
      <c r="B33" s="197"/>
      <c r="C33" s="11"/>
      <c r="D33" s="84" t="s">
        <v>20</v>
      </c>
      <c r="E33" s="85" t="s">
        <v>109</v>
      </c>
      <c r="F33" s="88" t="s">
        <v>183</v>
      </c>
      <c r="G33" s="85">
        <v>200</v>
      </c>
      <c r="H33" s="125">
        <v>1356.9</v>
      </c>
      <c r="I33" s="125">
        <v>1356.9</v>
      </c>
      <c r="J33" s="125">
        <v>1356.9</v>
      </c>
      <c r="K33" s="75"/>
      <c r="L33" s="75"/>
    </row>
    <row r="34" spans="1:12" s="7" customFormat="1" ht="36" customHeight="1">
      <c r="A34" s="220"/>
      <c r="B34" s="197"/>
      <c r="C34" s="11"/>
      <c r="D34" s="84" t="s">
        <v>20</v>
      </c>
      <c r="E34" s="85" t="s">
        <v>109</v>
      </c>
      <c r="F34" s="88" t="s">
        <v>210</v>
      </c>
      <c r="G34" s="85">
        <v>200</v>
      </c>
      <c r="H34" s="125">
        <v>181.2</v>
      </c>
      <c r="I34" s="125">
        <v>181.2</v>
      </c>
      <c r="J34" s="125">
        <v>181.2</v>
      </c>
      <c r="K34" s="75"/>
      <c r="L34" s="75"/>
    </row>
    <row r="35" spans="1:12" s="7" customFormat="1" ht="36" customHeight="1">
      <c r="A35" s="220"/>
      <c r="B35" s="197"/>
      <c r="C35" s="11"/>
      <c r="D35" s="84" t="s">
        <v>20</v>
      </c>
      <c r="E35" s="85" t="s">
        <v>109</v>
      </c>
      <c r="F35" s="88" t="s">
        <v>260</v>
      </c>
      <c r="G35" s="85">
        <v>200</v>
      </c>
      <c r="H35" s="125">
        <v>6857.9</v>
      </c>
      <c r="I35" s="125">
        <v>6857.9</v>
      </c>
      <c r="J35" s="125">
        <v>6857.9</v>
      </c>
      <c r="K35" s="75"/>
      <c r="L35" s="75"/>
    </row>
    <row r="36" spans="1:12" s="7" customFormat="1" ht="36" customHeight="1">
      <c r="A36" s="220"/>
      <c r="B36" s="197"/>
      <c r="C36" s="11"/>
      <c r="D36" s="84" t="s">
        <v>20</v>
      </c>
      <c r="E36" s="85" t="s">
        <v>109</v>
      </c>
      <c r="F36" s="86" t="s">
        <v>177</v>
      </c>
      <c r="G36" s="85">
        <v>200</v>
      </c>
      <c r="H36" s="125"/>
      <c r="I36" s="125"/>
      <c r="J36" s="125"/>
      <c r="K36" s="75"/>
      <c r="L36" s="75"/>
    </row>
    <row r="37" spans="1:12" s="7" customFormat="1" ht="36" customHeight="1">
      <c r="A37" s="220"/>
      <c r="B37" s="197"/>
      <c r="C37" s="11"/>
      <c r="D37" s="84" t="s">
        <v>20</v>
      </c>
      <c r="E37" s="85" t="s">
        <v>109</v>
      </c>
      <c r="F37" s="86" t="s">
        <v>164</v>
      </c>
      <c r="G37" s="85">
        <v>200</v>
      </c>
      <c r="H37" s="125">
        <v>31192.6</v>
      </c>
      <c r="I37" s="125">
        <v>31192.6</v>
      </c>
      <c r="J37" s="148">
        <v>29704.7</v>
      </c>
      <c r="K37" s="75"/>
      <c r="L37" s="75"/>
    </row>
    <row r="38" spans="1:12" s="7" customFormat="1" ht="36" customHeight="1">
      <c r="A38" s="220"/>
      <c r="B38" s="197"/>
      <c r="C38" s="11"/>
      <c r="D38" s="84" t="s">
        <v>20</v>
      </c>
      <c r="E38" s="85" t="s">
        <v>109</v>
      </c>
      <c r="F38" s="86" t="s">
        <v>164</v>
      </c>
      <c r="G38" s="85">
        <v>800</v>
      </c>
      <c r="H38" s="125">
        <v>1489.1</v>
      </c>
      <c r="I38" s="125">
        <v>1489.1</v>
      </c>
      <c r="J38" s="125">
        <v>1489.1</v>
      </c>
      <c r="K38" s="75"/>
      <c r="L38" s="75"/>
    </row>
    <row r="39" spans="1:12" s="7" customFormat="1" ht="36" customHeight="1">
      <c r="A39" s="220"/>
      <c r="B39" s="197"/>
      <c r="C39" s="11"/>
      <c r="D39" s="84" t="s">
        <v>20</v>
      </c>
      <c r="E39" s="85" t="s">
        <v>109</v>
      </c>
      <c r="F39" s="86" t="s">
        <v>222</v>
      </c>
      <c r="G39" s="85">
        <v>100</v>
      </c>
      <c r="H39" s="125">
        <v>7538.2</v>
      </c>
      <c r="I39" s="125">
        <v>7538.2</v>
      </c>
      <c r="J39" s="125">
        <v>7538.2</v>
      </c>
      <c r="K39" s="75"/>
      <c r="L39" s="75"/>
    </row>
    <row r="40" spans="1:12" s="7" customFormat="1" ht="36" customHeight="1">
      <c r="A40" s="220"/>
      <c r="B40" s="197"/>
      <c r="C40" s="11"/>
      <c r="D40" s="84" t="s">
        <v>20</v>
      </c>
      <c r="E40" s="85" t="s">
        <v>109</v>
      </c>
      <c r="F40" s="86" t="s">
        <v>233</v>
      </c>
      <c r="G40" s="85">
        <v>200</v>
      </c>
      <c r="H40" s="125">
        <v>1328.1</v>
      </c>
      <c r="I40" s="125">
        <v>1328.1</v>
      </c>
      <c r="J40" s="125">
        <v>1328.1</v>
      </c>
      <c r="K40" s="75"/>
      <c r="L40" s="75"/>
    </row>
    <row r="41" spans="1:12" s="7" customFormat="1" ht="36" customHeight="1">
      <c r="A41" s="220"/>
      <c r="B41" s="197"/>
      <c r="C41" s="11"/>
      <c r="D41" s="84" t="s">
        <v>20</v>
      </c>
      <c r="E41" s="85" t="s">
        <v>109</v>
      </c>
      <c r="F41" s="86" t="s">
        <v>231</v>
      </c>
      <c r="G41" s="85">
        <v>200</v>
      </c>
      <c r="H41" s="125"/>
      <c r="I41" s="125"/>
      <c r="J41" s="148"/>
      <c r="K41" s="75"/>
      <c r="L41" s="75"/>
    </row>
    <row r="42" spans="1:12" s="7" customFormat="1" ht="36" customHeight="1">
      <c r="A42" s="220"/>
      <c r="B42" s="197"/>
      <c r="C42" s="11"/>
      <c r="D42" s="84" t="s">
        <v>20</v>
      </c>
      <c r="E42" s="85" t="s">
        <v>181</v>
      </c>
      <c r="F42" s="86" t="s">
        <v>165</v>
      </c>
      <c r="G42" s="85">
        <v>100</v>
      </c>
      <c r="H42" s="125">
        <v>29191.8</v>
      </c>
      <c r="I42" s="125">
        <v>29191.8</v>
      </c>
      <c r="J42" s="148">
        <v>29183.5</v>
      </c>
      <c r="K42" s="75"/>
      <c r="L42" s="75"/>
    </row>
    <row r="43" spans="1:12" s="7" customFormat="1" ht="36" customHeight="1">
      <c r="A43" s="220"/>
      <c r="B43" s="197"/>
      <c r="C43" s="11"/>
      <c r="D43" s="84" t="s">
        <v>20</v>
      </c>
      <c r="E43" s="85" t="s">
        <v>181</v>
      </c>
      <c r="F43" s="86" t="s">
        <v>165</v>
      </c>
      <c r="G43" s="85">
        <v>200</v>
      </c>
      <c r="H43" s="125">
        <v>9562.2</v>
      </c>
      <c r="I43" s="125">
        <v>9562.2</v>
      </c>
      <c r="J43" s="148">
        <v>9543.7</v>
      </c>
      <c r="K43" s="75"/>
      <c r="L43" s="75"/>
    </row>
    <row r="44" spans="1:12" s="7" customFormat="1" ht="36" customHeight="1">
      <c r="A44" s="220"/>
      <c r="B44" s="197"/>
      <c r="C44" s="11"/>
      <c r="D44" s="84" t="s">
        <v>20</v>
      </c>
      <c r="E44" s="85" t="s">
        <v>181</v>
      </c>
      <c r="F44" s="86" t="s">
        <v>165</v>
      </c>
      <c r="G44" s="85">
        <v>800</v>
      </c>
      <c r="H44" s="125">
        <v>3841.1</v>
      </c>
      <c r="I44" s="125">
        <v>3841.1</v>
      </c>
      <c r="J44" s="125">
        <v>3841.1</v>
      </c>
      <c r="K44" s="75"/>
      <c r="L44" s="75"/>
    </row>
    <row r="45" spans="1:12" s="7" customFormat="1" ht="36" customHeight="1">
      <c r="A45" s="220"/>
      <c r="B45" s="197"/>
      <c r="C45" s="11"/>
      <c r="D45" s="84" t="s">
        <v>20</v>
      </c>
      <c r="E45" s="85" t="s">
        <v>181</v>
      </c>
      <c r="F45" s="86" t="s">
        <v>253</v>
      </c>
      <c r="G45" s="85">
        <v>200</v>
      </c>
      <c r="H45" s="125"/>
      <c r="I45" s="125"/>
      <c r="J45" s="125"/>
      <c r="K45" s="75"/>
      <c r="L45" s="75"/>
    </row>
    <row r="46" spans="1:12" s="7" customFormat="1" ht="36" customHeight="1">
      <c r="A46" s="220"/>
      <c r="B46" s="197"/>
      <c r="C46" s="11"/>
      <c r="D46" s="84" t="s">
        <v>20</v>
      </c>
      <c r="E46" s="85" t="s">
        <v>66</v>
      </c>
      <c r="F46" s="86" t="s">
        <v>160</v>
      </c>
      <c r="G46" s="85">
        <v>100</v>
      </c>
      <c r="H46" s="125">
        <v>19968</v>
      </c>
      <c r="I46" s="125">
        <v>19968</v>
      </c>
      <c r="J46" s="125">
        <v>19968</v>
      </c>
      <c r="K46" s="75"/>
      <c r="L46" s="75"/>
    </row>
    <row r="47" spans="1:12" s="7" customFormat="1" ht="36" customHeight="1">
      <c r="A47" s="220"/>
      <c r="B47" s="197"/>
      <c r="C47" s="11"/>
      <c r="D47" s="84" t="s">
        <v>20</v>
      </c>
      <c r="E47" s="85" t="s">
        <v>66</v>
      </c>
      <c r="F47" s="86" t="s">
        <v>160</v>
      </c>
      <c r="G47" s="85">
        <v>200</v>
      </c>
      <c r="H47" s="125">
        <v>1601.3</v>
      </c>
      <c r="I47" s="125">
        <v>1601.3</v>
      </c>
      <c r="J47" s="125">
        <v>1601.3</v>
      </c>
      <c r="K47" s="75"/>
      <c r="L47" s="75"/>
    </row>
    <row r="48" spans="1:12" s="7" customFormat="1" ht="36" customHeight="1">
      <c r="A48" s="220"/>
      <c r="B48" s="197"/>
      <c r="C48" s="11"/>
      <c r="D48" s="84" t="s">
        <v>20</v>
      </c>
      <c r="E48" s="85" t="s">
        <v>66</v>
      </c>
      <c r="F48" s="86" t="s">
        <v>160</v>
      </c>
      <c r="G48" s="85">
        <v>800</v>
      </c>
      <c r="H48" s="125"/>
      <c r="I48" s="125"/>
      <c r="J48" s="125"/>
      <c r="K48" s="75"/>
      <c r="L48" s="75"/>
    </row>
    <row r="49" spans="1:12" s="7" customFormat="1" ht="36" customHeight="1">
      <c r="A49" s="220"/>
      <c r="B49" s="197"/>
      <c r="C49" s="11"/>
      <c r="D49" s="84" t="s">
        <v>20</v>
      </c>
      <c r="E49" s="85" t="s">
        <v>66</v>
      </c>
      <c r="F49" s="86" t="s">
        <v>223</v>
      </c>
      <c r="G49" s="85">
        <v>200</v>
      </c>
      <c r="H49" s="125"/>
      <c r="I49" s="125"/>
      <c r="J49" s="125"/>
      <c r="K49" s="75"/>
      <c r="L49" s="75"/>
    </row>
    <row r="50" spans="1:12" s="7" customFormat="1" ht="36" customHeight="1">
      <c r="A50" s="220"/>
      <c r="B50" s="197"/>
      <c r="C50" s="11"/>
      <c r="D50" s="84" t="s">
        <v>20</v>
      </c>
      <c r="E50" s="85" t="s">
        <v>66</v>
      </c>
      <c r="F50" s="86" t="s">
        <v>166</v>
      </c>
      <c r="G50" s="85">
        <v>400</v>
      </c>
      <c r="H50" s="125">
        <v>838639.1</v>
      </c>
      <c r="I50" s="125">
        <v>838639.1</v>
      </c>
      <c r="J50" s="125">
        <v>640513.8</v>
      </c>
      <c r="K50" s="75"/>
      <c r="L50" s="75"/>
    </row>
    <row r="51" spans="1:12" s="7" customFormat="1" ht="36" customHeight="1">
      <c r="A51" s="220"/>
      <c r="B51" s="197"/>
      <c r="C51" s="11"/>
      <c r="K51" s="75"/>
      <c r="L51" s="75"/>
    </row>
    <row r="52" spans="1:12" s="7" customFormat="1" ht="36" customHeight="1">
      <c r="A52" s="220"/>
      <c r="B52" s="197"/>
      <c r="C52" s="11"/>
      <c r="D52" s="84" t="s">
        <v>20</v>
      </c>
      <c r="E52" s="85" t="s">
        <v>109</v>
      </c>
      <c r="F52" s="86" t="s">
        <v>163</v>
      </c>
      <c r="G52" s="85">
        <v>300</v>
      </c>
      <c r="H52" s="125">
        <v>495.1</v>
      </c>
      <c r="I52" s="125">
        <v>495.1</v>
      </c>
      <c r="J52" s="125">
        <v>495.1</v>
      </c>
      <c r="K52" s="75"/>
      <c r="L52" s="75"/>
    </row>
    <row r="53" spans="1:12" s="7" customFormat="1" ht="36" customHeight="1">
      <c r="A53" s="220"/>
      <c r="B53" s="197"/>
      <c r="C53" s="11"/>
      <c r="D53" s="84" t="s">
        <v>20</v>
      </c>
      <c r="E53" s="85" t="s">
        <v>106</v>
      </c>
      <c r="F53" s="86" t="s">
        <v>161</v>
      </c>
      <c r="G53" s="85">
        <v>300</v>
      </c>
      <c r="H53" s="125">
        <v>220.1</v>
      </c>
      <c r="I53" s="125">
        <v>220.1</v>
      </c>
      <c r="J53" s="125">
        <v>220.1</v>
      </c>
      <c r="K53" s="75"/>
      <c r="L53" s="75"/>
    </row>
    <row r="54" spans="1:12" s="7" customFormat="1" ht="36" customHeight="1">
      <c r="A54" s="220"/>
      <c r="B54" s="197"/>
      <c r="C54" s="11"/>
      <c r="D54" s="84" t="s">
        <v>20</v>
      </c>
      <c r="E54" s="85" t="s">
        <v>106</v>
      </c>
      <c r="F54" s="86" t="s">
        <v>162</v>
      </c>
      <c r="G54" s="85">
        <v>300</v>
      </c>
      <c r="H54" s="125">
        <v>143.8</v>
      </c>
      <c r="I54" s="125">
        <v>143.8</v>
      </c>
      <c r="J54" s="125">
        <v>143.8</v>
      </c>
      <c r="K54" s="75"/>
      <c r="L54" s="75"/>
    </row>
    <row r="55" spans="1:12" s="7" customFormat="1" ht="36" customHeight="1">
      <c r="A55" s="220"/>
      <c r="B55" s="197"/>
      <c r="C55" s="11"/>
      <c r="D55" s="84" t="s">
        <v>20</v>
      </c>
      <c r="E55" s="85">
        <v>1004</v>
      </c>
      <c r="F55" s="86" t="s">
        <v>167</v>
      </c>
      <c r="G55" s="85">
        <v>300</v>
      </c>
      <c r="H55" s="125">
        <v>236</v>
      </c>
      <c r="I55" s="125">
        <v>236</v>
      </c>
      <c r="J55" s="125">
        <v>212</v>
      </c>
      <c r="K55" s="75"/>
      <c r="L55" s="75"/>
    </row>
    <row r="56" spans="1:12" s="7" customFormat="1" ht="36" customHeight="1">
      <c r="A56" s="220"/>
      <c r="B56" s="197"/>
      <c r="C56" s="144" t="s">
        <v>24</v>
      </c>
      <c r="D56" s="145" t="s">
        <v>21</v>
      </c>
      <c r="E56" s="146"/>
      <c r="F56" s="146"/>
      <c r="G56" s="146"/>
      <c r="H56" s="147">
        <f>H61+H62+H63+H64+H66+H67+H68+H69+H70+H71+H72+H73+H86+H76+H78+H79</f>
        <v>270420.69999999995</v>
      </c>
      <c r="I56" s="147">
        <f>I57+I61+I62+I63+I65+I67+I68+I69+I70+I71+I72+I73+I74+I86+I76+I78+I80+I79+I82+I58+I81+I64+I60+I59+I77+I66</f>
        <v>270420.7</v>
      </c>
      <c r="J56" s="147">
        <f>J57+J61+J62+J63+J65+J67+J68+J69+J70+J71+J72+J73+J74+J86+J76+J78+J80+J79+J82+J58+J81+J64+J60+J59+J77+J66</f>
        <v>270400.5</v>
      </c>
      <c r="K56" s="75"/>
      <c r="L56" s="75"/>
    </row>
    <row r="57" spans="1:12" s="7" customFormat="1" ht="36" customHeight="1">
      <c r="A57" s="220"/>
      <c r="B57" s="197"/>
      <c r="C57" s="11" t="s">
        <v>105</v>
      </c>
      <c r="D57" s="84" t="s">
        <v>21</v>
      </c>
      <c r="E57" s="85" t="s">
        <v>66</v>
      </c>
      <c r="F57" s="85" t="s">
        <v>166</v>
      </c>
      <c r="G57" s="85">
        <v>200</v>
      </c>
      <c r="H57" s="125"/>
      <c r="I57" s="125"/>
      <c r="J57" s="125"/>
      <c r="K57" s="75"/>
      <c r="L57" s="75"/>
    </row>
    <row r="58" spans="1:12" s="7" customFormat="1" ht="36" customHeight="1">
      <c r="A58" s="220"/>
      <c r="B58" s="197"/>
      <c r="C58" s="11"/>
      <c r="D58" s="84" t="s">
        <v>21</v>
      </c>
      <c r="E58" s="85" t="s">
        <v>66</v>
      </c>
      <c r="F58" s="85" t="s">
        <v>166</v>
      </c>
      <c r="G58" s="85">
        <v>400</v>
      </c>
      <c r="H58" s="125"/>
      <c r="I58" s="125"/>
      <c r="J58" s="125"/>
      <c r="K58" s="75"/>
      <c r="L58" s="75"/>
    </row>
    <row r="59" spans="1:12" s="7" customFormat="1" ht="36" customHeight="1">
      <c r="A59" s="220"/>
      <c r="B59" s="197"/>
      <c r="C59" s="11"/>
      <c r="D59" s="84" t="s">
        <v>21</v>
      </c>
      <c r="E59" s="85" t="s">
        <v>66</v>
      </c>
      <c r="F59" s="85" t="s">
        <v>166</v>
      </c>
      <c r="G59" s="85">
        <v>600</v>
      </c>
      <c r="H59" s="125"/>
      <c r="I59" s="125"/>
      <c r="J59" s="125"/>
      <c r="K59" s="75"/>
      <c r="L59" s="75"/>
    </row>
    <row r="60" spans="1:12" s="7" customFormat="1" ht="36" customHeight="1">
      <c r="A60" s="220"/>
      <c r="B60" s="197"/>
      <c r="C60" s="11"/>
      <c r="D60" s="84" t="s">
        <v>21</v>
      </c>
      <c r="E60" s="85" t="s">
        <v>66</v>
      </c>
      <c r="F60" s="85" t="s">
        <v>232</v>
      </c>
      <c r="G60" s="85">
        <v>600</v>
      </c>
      <c r="H60" s="125"/>
      <c r="I60" s="125"/>
      <c r="J60" s="125"/>
      <c r="K60" s="75"/>
      <c r="L60" s="75"/>
    </row>
    <row r="61" spans="1:12" s="7" customFormat="1" ht="36" customHeight="1">
      <c r="A61" s="220"/>
      <c r="B61" s="197"/>
      <c r="C61" s="11"/>
      <c r="D61" s="84" t="s">
        <v>21</v>
      </c>
      <c r="E61" s="85" t="s">
        <v>106</v>
      </c>
      <c r="F61" s="85" t="s">
        <v>179</v>
      </c>
      <c r="G61" s="85">
        <v>600</v>
      </c>
      <c r="H61" s="125">
        <v>36056.8</v>
      </c>
      <c r="I61" s="125">
        <v>36056.8</v>
      </c>
      <c r="J61" s="125">
        <v>36056.8</v>
      </c>
      <c r="K61" s="75"/>
      <c r="L61" s="75"/>
    </row>
    <row r="62" spans="1:12" s="7" customFormat="1" ht="36" customHeight="1">
      <c r="A62" s="220"/>
      <c r="B62" s="197"/>
      <c r="C62" s="11"/>
      <c r="D62" s="84" t="s">
        <v>21</v>
      </c>
      <c r="E62" s="85" t="s">
        <v>106</v>
      </c>
      <c r="F62" s="85" t="s">
        <v>180</v>
      </c>
      <c r="G62" s="85">
        <v>600</v>
      </c>
      <c r="H62" s="125">
        <v>26038</v>
      </c>
      <c r="I62" s="125">
        <v>26038</v>
      </c>
      <c r="J62" s="125">
        <v>26017.8</v>
      </c>
      <c r="K62" s="75"/>
      <c r="L62" s="75"/>
    </row>
    <row r="63" spans="1:12" s="7" customFormat="1" ht="36" customHeight="1">
      <c r="A63" s="220"/>
      <c r="B63" s="197"/>
      <c r="C63" s="11"/>
      <c r="D63" s="84" t="s">
        <v>21</v>
      </c>
      <c r="E63" s="85" t="s">
        <v>106</v>
      </c>
      <c r="F63" s="85" t="s">
        <v>201</v>
      </c>
      <c r="G63" s="85">
        <v>600</v>
      </c>
      <c r="H63" s="125">
        <v>1390.3</v>
      </c>
      <c r="I63" s="125">
        <v>1390.3</v>
      </c>
      <c r="J63" s="125">
        <v>1390.3</v>
      </c>
      <c r="K63" s="75"/>
      <c r="L63" s="75"/>
    </row>
    <row r="64" spans="1:12" s="7" customFormat="1" ht="36" customHeight="1">
      <c r="A64" s="220"/>
      <c r="B64" s="197"/>
      <c r="C64" s="11"/>
      <c r="D64" s="84" t="s">
        <v>21</v>
      </c>
      <c r="E64" s="86" t="s">
        <v>188</v>
      </c>
      <c r="F64" s="86" t="s">
        <v>252</v>
      </c>
      <c r="G64" s="85">
        <v>600</v>
      </c>
      <c r="H64" s="125">
        <v>39</v>
      </c>
      <c r="I64" s="125">
        <v>39</v>
      </c>
      <c r="J64" s="125">
        <v>39</v>
      </c>
      <c r="K64" s="75"/>
      <c r="L64" s="75"/>
    </row>
    <row r="65" spans="1:12" s="7" customFormat="1" ht="36" customHeight="1">
      <c r="A65" s="220"/>
      <c r="B65" s="197"/>
      <c r="C65" s="11"/>
      <c r="D65" s="84" t="s">
        <v>21</v>
      </c>
      <c r="E65" s="86" t="s">
        <v>188</v>
      </c>
      <c r="F65" s="86" t="s">
        <v>224</v>
      </c>
      <c r="G65" s="85">
        <v>600</v>
      </c>
      <c r="H65" s="125"/>
      <c r="I65" s="125"/>
      <c r="J65" s="125"/>
      <c r="K65" s="75"/>
      <c r="L65" s="75"/>
    </row>
    <row r="66" spans="1:12" s="7" customFormat="1" ht="36" customHeight="1">
      <c r="A66" s="220"/>
      <c r="B66" s="197"/>
      <c r="C66" s="11"/>
      <c r="D66" s="84" t="s">
        <v>21</v>
      </c>
      <c r="E66" s="86" t="s">
        <v>208</v>
      </c>
      <c r="F66" s="86" t="s">
        <v>202</v>
      </c>
      <c r="G66" s="85">
        <v>600</v>
      </c>
      <c r="H66" s="125">
        <v>404.9</v>
      </c>
      <c r="I66" s="125">
        <v>404.9</v>
      </c>
      <c r="J66" s="125">
        <v>404.9</v>
      </c>
      <c r="K66" s="75"/>
      <c r="L66" s="75"/>
    </row>
    <row r="67" spans="1:12" s="7" customFormat="1" ht="36" customHeight="1">
      <c r="A67" s="220"/>
      <c r="B67" s="197"/>
      <c r="C67" s="11"/>
      <c r="D67" s="84" t="s">
        <v>21</v>
      </c>
      <c r="E67" s="85" t="s">
        <v>109</v>
      </c>
      <c r="F67" s="86" t="s">
        <v>163</v>
      </c>
      <c r="G67" s="85">
        <v>600</v>
      </c>
      <c r="H67" s="125">
        <v>138068.2</v>
      </c>
      <c r="I67" s="125">
        <v>138068.2</v>
      </c>
      <c r="J67" s="125">
        <v>138068.2</v>
      </c>
      <c r="K67" s="75"/>
      <c r="L67" s="75"/>
    </row>
    <row r="68" spans="1:12" s="7" customFormat="1" ht="36" customHeight="1">
      <c r="A68" s="220"/>
      <c r="B68" s="197"/>
      <c r="C68" s="11"/>
      <c r="D68" s="84" t="s">
        <v>21</v>
      </c>
      <c r="E68" s="85" t="s">
        <v>109</v>
      </c>
      <c r="F68" s="86" t="s">
        <v>210</v>
      </c>
      <c r="G68" s="85">
        <v>600</v>
      </c>
      <c r="H68" s="125">
        <v>361.8</v>
      </c>
      <c r="I68" s="125">
        <v>361.8</v>
      </c>
      <c r="J68" s="125">
        <v>361.8</v>
      </c>
      <c r="K68" s="75"/>
      <c r="L68" s="75"/>
    </row>
    <row r="69" spans="1:12" s="7" customFormat="1" ht="36" customHeight="1">
      <c r="A69" s="220"/>
      <c r="B69" s="197"/>
      <c r="C69" s="11"/>
      <c r="D69" s="84" t="s">
        <v>21</v>
      </c>
      <c r="E69" s="85" t="s">
        <v>109</v>
      </c>
      <c r="F69" s="86" t="s">
        <v>183</v>
      </c>
      <c r="G69" s="85">
        <v>600</v>
      </c>
      <c r="H69" s="125">
        <v>3252.5</v>
      </c>
      <c r="I69" s="125">
        <v>3252.5</v>
      </c>
      <c r="J69" s="125">
        <v>3252.5</v>
      </c>
      <c r="K69" s="75"/>
      <c r="L69" s="75"/>
    </row>
    <row r="70" spans="1:12" s="7" customFormat="1" ht="36" customHeight="1">
      <c r="A70" s="198"/>
      <c r="B70" s="198"/>
      <c r="C70" s="11"/>
      <c r="D70" s="84" t="s">
        <v>21</v>
      </c>
      <c r="E70" s="85" t="s">
        <v>109</v>
      </c>
      <c r="F70" s="86" t="s">
        <v>177</v>
      </c>
      <c r="G70" s="85">
        <v>600</v>
      </c>
      <c r="H70" s="125">
        <v>585</v>
      </c>
      <c r="I70" s="125">
        <v>585</v>
      </c>
      <c r="J70" s="125">
        <v>585</v>
      </c>
      <c r="K70" s="75"/>
      <c r="L70" s="75"/>
    </row>
    <row r="71" spans="1:12" s="7" customFormat="1" ht="36" customHeight="1">
      <c r="A71" s="198"/>
      <c r="B71" s="198"/>
      <c r="C71" s="11"/>
      <c r="D71" s="84" t="s">
        <v>21</v>
      </c>
      <c r="E71" s="85" t="s">
        <v>109</v>
      </c>
      <c r="F71" s="86" t="s">
        <v>164</v>
      </c>
      <c r="G71" s="85">
        <v>600</v>
      </c>
      <c r="H71" s="125">
        <v>33801.1</v>
      </c>
      <c r="I71" s="125">
        <v>33801.1</v>
      </c>
      <c r="J71" s="125">
        <v>33801.1</v>
      </c>
      <c r="K71" s="75"/>
      <c r="L71" s="75"/>
    </row>
    <row r="72" spans="1:12" s="7" customFormat="1" ht="36" customHeight="1">
      <c r="A72" s="198"/>
      <c r="B72" s="198"/>
      <c r="C72" s="11"/>
      <c r="D72" s="84" t="s">
        <v>21</v>
      </c>
      <c r="E72" s="85" t="s">
        <v>109</v>
      </c>
      <c r="F72" s="86" t="s">
        <v>233</v>
      </c>
      <c r="G72" s="85">
        <v>600</v>
      </c>
      <c r="H72" s="125">
        <v>124</v>
      </c>
      <c r="I72" s="125">
        <v>124</v>
      </c>
      <c r="J72" s="125">
        <v>124</v>
      </c>
      <c r="K72" s="75"/>
      <c r="L72" s="75"/>
    </row>
    <row r="73" spans="1:12" s="7" customFormat="1" ht="36" customHeight="1">
      <c r="A73" s="198"/>
      <c r="B73" s="198"/>
      <c r="C73" s="11"/>
      <c r="D73" s="84" t="s">
        <v>21</v>
      </c>
      <c r="E73" s="85" t="s">
        <v>109</v>
      </c>
      <c r="F73" s="86" t="s">
        <v>260</v>
      </c>
      <c r="G73" s="85">
        <v>600</v>
      </c>
      <c r="H73" s="125">
        <v>3253.3</v>
      </c>
      <c r="I73" s="125">
        <v>3253.3</v>
      </c>
      <c r="J73" s="125">
        <v>3253.3</v>
      </c>
      <c r="K73" s="75"/>
      <c r="L73" s="75"/>
    </row>
    <row r="74" spans="1:12" s="7" customFormat="1" ht="36" customHeight="1">
      <c r="A74" s="198"/>
      <c r="B74" s="198"/>
      <c r="C74" s="11"/>
      <c r="D74" s="84" t="s">
        <v>21</v>
      </c>
      <c r="E74" s="85" t="s">
        <v>109</v>
      </c>
      <c r="F74" s="86" t="s">
        <v>200</v>
      </c>
      <c r="G74" s="85">
        <v>600</v>
      </c>
      <c r="H74" s="125"/>
      <c r="I74" s="125"/>
      <c r="J74" s="125"/>
      <c r="K74" s="75"/>
      <c r="L74" s="75"/>
    </row>
    <row r="75" spans="1:12" s="7" customFormat="1" ht="36" customHeight="1">
      <c r="A75" s="198"/>
      <c r="B75" s="198"/>
      <c r="C75" s="11"/>
      <c r="K75" s="75"/>
      <c r="L75" s="75"/>
    </row>
    <row r="76" spans="1:12" s="7" customFormat="1" ht="36" customHeight="1">
      <c r="A76" s="198"/>
      <c r="B76" s="198"/>
      <c r="C76" s="11"/>
      <c r="D76" s="84" t="s">
        <v>21</v>
      </c>
      <c r="E76" s="86" t="s">
        <v>209</v>
      </c>
      <c r="F76" s="86" t="s">
        <v>165</v>
      </c>
      <c r="G76" s="85">
        <v>600</v>
      </c>
      <c r="H76" s="125">
        <v>9629.3</v>
      </c>
      <c r="I76" s="125">
        <v>9629.3</v>
      </c>
      <c r="J76" s="125">
        <v>9629.3</v>
      </c>
      <c r="K76" s="75"/>
      <c r="L76" s="75"/>
    </row>
    <row r="77" spans="1:12" s="7" customFormat="1" ht="36" customHeight="1">
      <c r="A77" s="198"/>
      <c r="B77" s="198"/>
      <c r="C77" s="11"/>
      <c r="D77" s="84" t="s">
        <v>21</v>
      </c>
      <c r="E77" s="86" t="s">
        <v>209</v>
      </c>
      <c r="F77" s="86" t="s">
        <v>253</v>
      </c>
      <c r="G77" s="85">
        <v>600</v>
      </c>
      <c r="H77" s="125"/>
      <c r="I77" s="125"/>
      <c r="J77" s="125"/>
      <c r="K77" s="75"/>
      <c r="L77" s="75"/>
    </row>
    <row r="78" spans="1:12" s="7" customFormat="1" ht="36" customHeight="1">
      <c r="A78" s="198"/>
      <c r="B78" s="198"/>
      <c r="C78" s="11"/>
      <c r="D78" s="84" t="s">
        <v>21</v>
      </c>
      <c r="E78" s="86" t="s">
        <v>208</v>
      </c>
      <c r="F78" s="86" t="s">
        <v>221</v>
      </c>
      <c r="G78" s="85">
        <v>600</v>
      </c>
      <c r="H78" s="125">
        <v>9216.2</v>
      </c>
      <c r="I78" s="125">
        <v>9216.2</v>
      </c>
      <c r="J78" s="125">
        <v>9216.2</v>
      </c>
      <c r="K78" s="75"/>
      <c r="L78" s="75"/>
    </row>
    <row r="79" spans="1:12" s="7" customFormat="1" ht="36" customHeight="1">
      <c r="A79" s="198"/>
      <c r="B79" s="198"/>
      <c r="C79" s="11"/>
      <c r="D79" s="84" t="s">
        <v>21</v>
      </c>
      <c r="E79" s="86" t="s">
        <v>208</v>
      </c>
      <c r="F79" s="86" t="s">
        <v>222</v>
      </c>
      <c r="G79" s="85">
        <v>600</v>
      </c>
      <c r="H79" s="125">
        <v>7110.8</v>
      </c>
      <c r="I79" s="125">
        <v>7110.8</v>
      </c>
      <c r="J79" s="125">
        <v>7110.8</v>
      </c>
      <c r="K79" s="75"/>
      <c r="L79" s="75"/>
    </row>
    <row r="80" spans="1:12" s="7" customFormat="1" ht="36" customHeight="1">
      <c r="A80" s="198"/>
      <c r="B80" s="198"/>
      <c r="C80" s="11"/>
      <c r="D80" s="84" t="s">
        <v>21</v>
      </c>
      <c r="E80" s="86" t="s">
        <v>208</v>
      </c>
      <c r="F80" s="86" t="s">
        <v>233</v>
      </c>
      <c r="G80" s="85">
        <v>600</v>
      </c>
      <c r="H80" s="125"/>
      <c r="I80" s="125"/>
      <c r="J80" s="125"/>
      <c r="K80" s="75"/>
      <c r="L80" s="75"/>
    </row>
    <row r="81" spans="1:12" s="7" customFormat="1" ht="36" customHeight="1">
      <c r="A81" s="198"/>
      <c r="B81" s="198"/>
      <c r="C81" s="11"/>
      <c r="D81" s="84" t="s">
        <v>21</v>
      </c>
      <c r="E81" s="86" t="s">
        <v>208</v>
      </c>
      <c r="F81" s="86" t="s">
        <v>234</v>
      </c>
      <c r="G81" s="85">
        <v>600</v>
      </c>
      <c r="H81" s="125"/>
      <c r="I81" s="125"/>
      <c r="J81" s="125"/>
      <c r="K81" s="75"/>
      <c r="L81" s="75"/>
    </row>
    <row r="82" spans="1:12" s="7" customFormat="1" ht="36" customHeight="1">
      <c r="A82" s="199"/>
      <c r="B82" s="199"/>
      <c r="C82" s="11"/>
      <c r="D82" s="84" t="s">
        <v>21</v>
      </c>
      <c r="E82" s="86" t="s">
        <v>208</v>
      </c>
      <c r="F82" s="86" t="s">
        <v>166</v>
      </c>
      <c r="G82" s="85">
        <v>600</v>
      </c>
      <c r="H82" s="125"/>
      <c r="I82" s="125"/>
      <c r="J82" s="125"/>
      <c r="K82" s="75"/>
      <c r="L82" s="75"/>
    </row>
    <row r="83" spans="1:12" s="7" customFormat="1" ht="36" customHeight="1">
      <c r="A83" s="63" t="s">
        <v>17</v>
      </c>
      <c r="B83" s="66" t="s">
        <v>26</v>
      </c>
      <c r="C83" s="149" t="s">
        <v>13</v>
      </c>
      <c r="D83" s="150"/>
      <c r="E83" s="151"/>
      <c r="F83" s="151"/>
      <c r="G83" s="151"/>
      <c r="H83" s="152">
        <f>H85+H88</f>
        <v>2450.8</v>
      </c>
      <c r="I83" s="152">
        <f>I85+I88</f>
        <v>2450.8</v>
      </c>
      <c r="J83" s="152">
        <f>J85+J88</f>
        <v>2450.8</v>
      </c>
      <c r="K83" s="75"/>
      <c r="L83" s="75"/>
    </row>
    <row r="84" spans="1:12" s="7" customFormat="1" ht="36" customHeight="1">
      <c r="A84" s="110"/>
      <c r="B84" s="142"/>
      <c r="C84" s="106" t="s">
        <v>14</v>
      </c>
      <c r="D84" s="153"/>
      <c r="E84" s="154"/>
      <c r="F84" s="154"/>
      <c r="G84" s="154"/>
      <c r="H84" s="155"/>
      <c r="I84" s="155"/>
      <c r="J84" s="155"/>
      <c r="K84" s="75"/>
      <c r="L84" s="75"/>
    </row>
    <row r="85" spans="1:12" s="7" customFormat="1" ht="36" customHeight="1">
      <c r="A85" s="110"/>
      <c r="B85" s="156"/>
      <c r="C85" s="100" t="s">
        <v>24</v>
      </c>
      <c r="D85" s="108"/>
      <c r="E85" s="108"/>
      <c r="F85" s="108"/>
      <c r="G85" s="108"/>
      <c r="H85" s="157">
        <f>H86+H87</f>
        <v>1114.4</v>
      </c>
      <c r="I85" s="157">
        <f>I86+I87</f>
        <v>1114.4</v>
      </c>
      <c r="J85" s="157">
        <f>J86+J87</f>
        <v>1114.4</v>
      </c>
      <c r="K85" s="75"/>
      <c r="L85" s="75"/>
    </row>
    <row r="86" spans="1:12" s="7" customFormat="1" ht="36" customHeight="1">
      <c r="A86" s="110"/>
      <c r="B86" s="156"/>
      <c r="C86" s="100"/>
      <c r="D86" s="158" t="s">
        <v>21</v>
      </c>
      <c r="E86" s="94" t="s">
        <v>255</v>
      </c>
      <c r="F86" s="94" t="s">
        <v>254</v>
      </c>
      <c r="G86" s="159">
        <v>600</v>
      </c>
      <c r="H86" s="160">
        <v>1089.5</v>
      </c>
      <c r="I86" s="160">
        <v>1089.5</v>
      </c>
      <c r="J86" s="161">
        <v>1089.5</v>
      </c>
      <c r="K86" s="75"/>
      <c r="L86" s="75"/>
    </row>
    <row r="87" spans="1:12" s="7" customFormat="1" ht="36" customHeight="1">
      <c r="A87" s="110"/>
      <c r="B87" s="156"/>
      <c r="C87" s="108"/>
      <c r="D87" s="162" t="s">
        <v>21</v>
      </c>
      <c r="E87" s="163" t="s">
        <v>68</v>
      </c>
      <c r="F87" s="164" t="s">
        <v>168</v>
      </c>
      <c r="G87" s="163">
        <v>200</v>
      </c>
      <c r="H87" s="165">
        <v>24.9</v>
      </c>
      <c r="I87" s="165">
        <v>24.9</v>
      </c>
      <c r="J87" s="165">
        <v>24.9</v>
      </c>
      <c r="K87" s="75"/>
      <c r="L87" s="75"/>
    </row>
    <row r="88" spans="1:12" s="7" customFormat="1" ht="36" customHeight="1">
      <c r="A88" s="110"/>
      <c r="B88" s="156"/>
      <c r="C88" s="100" t="s">
        <v>23</v>
      </c>
      <c r="D88" s="108"/>
      <c r="E88" s="108"/>
      <c r="F88" s="108"/>
      <c r="G88" s="108"/>
      <c r="H88" s="157">
        <f>H89</f>
        <v>1336.4</v>
      </c>
      <c r="I88" s="157">
        <f>I89</f>
        <v>1336.4</v>
      </c>
      <c r="J88" s="157">
        <f>J89</f>
        <v>1336.4</v>
      </c>
      <c r="K88" s="75"/>
      <c r="L88" s="75"/>
    </row>
    <row r="89" spans="1:12" s="7" customFormat="1" ht="36" customHeight="1">
      <c r="A89" s="110"/>
      <c r="B89" s="142"/>
      <c r="C89" s="166"/>
      <c r="D89" s="158" t="s">
        <v>20</v>
      </c>
      <c r="E89" s="159" t="s">
        <v>66</v>
      </c>
      <c r="F89" s="94" t="s">
        <v>254</v>
      </c>
      <c r="G89" s="159">
        <v>100</v>
      </c>
      <c r="H89" s="160">
        <v>1336.4</v>
      </c>
      <c r="I89" s="160">
        <v>1336.4</v>
      </c>
      <c r="J89" s="160">
        <v>1336.4</v>
      </c>
      <c r="K89" s="75"/>
      <c r="L89" s="75"/>
    </row>
    <row r="90" spans="1:12" s="7" customFormat="1" ht="36" customHeight="1">
      <c r="A90" s="217" t="s">
        <v>27</v>
      </c>
      <c r="B90" s="218" t="s">
        <v>28</v>
      </c>
      <c r="C90" s="149" t="s">
        <v>13</v>
      </c>
      <c r="D90" s="150"/>
      <c r="E90" s="151"/>
      <c r="F90" s="151"/>
      <c r="G90" s="151"/>
      <c r="H90" s="167">
        <f>H92+H93</f>
        <v>425.6</v>
      </c>
      <c r="I90" s="167">
        <f>I92+I93</f>
        <v>425.6</v>
      </c>
      <c r="J90" s="167">
        <f>J92+J93</f>
        <v>425.6</v>
      </c>
      <c r="K90" s="75"/>
      <c r="L90" s="75"/>
    </row>
    <row r="91" spans="1:12" s="7" customFormat="1" ht="36" customHeight="1">
      <c r="A91" s="217"/>
      <c r="B91" s="218"/>
      <c r="C91" s="11" t="s">
        <v>14</v>
      </c>
      <c r="D91" s="84"/>
      <c r="E91" s="85"/>
      <c r="F91" s="85"/>
      <c r="G91" s="85"/>
      <c r="H91" s="125"/>
      <c r="I91" s="125"/>
      <c r="J91" s="125"/>
      <c r="K91" s="75"/>
      <c r="L91" s="75"/>
    </row>
    <row r="92" spans="1:12" s="7" customFormat="1" ht="36" customHeight="1">
      <c r="A92" s="217"/>
      <c r="B92" s="218"/>
      <c r="C92" s="11" t="s">
        <v>23</v>
      </c>
      <c r="D92" s="84" t="s">
        <v>20</v>
      </c>
      <c r="E92" s="85" t="s">
        <v>66</v>
      </c>
      <c r="F92" s="86" t="s">
        <v>169</v>
      </c>
      <c r="G92" s="85">
        <v>300</v>
      </c>
      <c r="H92" s="125">
        <v>328</v>
      </c>
      <c r="I92" s="125">
        <v>328</v>
      </c>
      <c r="J92" s="125">
        <v>328</v>
      </c>
      <c r="K92" s="75"/>
      <c r="L92" s="75"/>
    </row>
    <row r="93" spans="1:12" s="7" customFormat="1" ht="36" customHeight="1">
      <c r="A93" s="217"/>
      <c r="B93" s="196"/>
      <c r="C93" s="11"/>
      <c r="D93" s="84" t="s">
        <v>20</v>
      </c>
      <c r="E93" s="85" t="s">
        <v>66</v>
      </c>
      <c r="F93" s="86" t="s">
        <v>169</v>
      </c>
      <c r="G93" s="85">
        <v>200</v>
      </c>
      <c r="H93" s="125">
        <v>97.6</v>
      </c>
      <c r="I93" s="125">
        <v>97.6</v>
      </c>
      <c r="J93" s="125">
        <v>97.6</v>
      </c>
      <c r="K93" s="75"/>
      <c r="L93" s="75"/>
    </row>
    <row r="94" spans="1:12" s="7" customFormat="1" ht="36" customHeight="1">
      <c r="A94" s="127" t="s">
        <v>29</v>
      </c>
      <c r="B94" s="168" t="s">
        <v>32</v>
      </c>
      <c r="C94" s="169" t="s">
        <v>13</v>
      </c>
      <c r="D94" s="170"/>
      <c r="E94" s="151"/>
      <c r="F94" s="151"/>
      <c r="G94" s="151"/>
      <c r="H94" s="171">
        <f>H96+H99</f>
        <v>6099.8</v>
      </c>
      <c r="I94" s="171">
        <f>I96+I99</f>
        <v>6099.8</v>
      </c>
      <c r="J94" s="171">
        <f>J96+J99</f>
        <v>6099.8</v>
      </c>
      <c r="K94" s="75"/>
      <c r="L94" s="75"/>
    </row>
    <row r="95" spans="1:12" s="7" customFormat="1" ht="36" customHeight="1">
      <c r="A95" s="128"/>
      <c r="B95" s="172"/>
      <c r="C95" s="36" t="s">
        <v>14</v>
      </c>
      <c r="D95" s="173"/>
      <c r="E95" s="85"/>
      <c r="F95" s="85"/>
      <c r="G95" s="85"/>
      <c r="H95" s="129"/>
      <c r="I95" s="129"/>
      <c r="J95" s="129"/>
      <c r="K95" s="75"/>
      <c r="L95" s="75"/>
    </row>
    <row r="96" spans="1:12" s="7" customFormat="1" ht="36" customHeight="1">
      <c r="A96" s="128"/>
      <c r="B96" s="172"/>
      <c r="C96" s="174" t="s">
        <v>23</v>
      </c>
      <c r="D96" s="145" t="s">
        <v>20</v>
      </c>
      <c r="E96" s="146"/>
      <c r="F96" s="146"/>
      <c r="G96" s="146"/>
      <c r="H96" s="175">
        <f>H97+H98</f>
        <v>1964.1999999999998</v>
      </c>
      <c r="I96" s="175">
        <f>I97+I98</f>
        <v>1964.1999999999998</v>
      </c>
      <c r="J96" s="175">
        <f>J97+J98</f>
        <v>1964.1999999999998</v>
      </c>
      <c r="K96" s="75"/>
      <c r="L96" s="75"/>
    </row>
    <row r="97" spans="1:12" s="7" customFormat="1" ht="36" customHeight="1">
      <c r="A97" s="128"/>
      <c r="B97" s="172"/>
      <c r="C97" s="36"/>
      <c r="D97" s="84" t="s">
        <v>20</v>
      </c>
      <c r="E97" s="85" t="s">
        <v>66</v>
      </c>
      <c r="F97" s="86" t="s">
        <v>170</v>
      </c>
      <c r="G97" s="85">
        <v>200</v>
      </c>
      <c r="H97" s="129">
        <v>785.1</v>
      </c>
      <c r="I97" s="129">
        <v>785.1</v>
      </c>
      <c r="J97" s="129">
        <v>785.1</v>
      </c>
      <c r="K97" s="75"/>
      <c r="L97" s="75"/>
    </row>
    <row r="98" spans="1:12" s="7" customFormat="1" ht="36" customHeight="1">
      <c r="A98" s="128"/>
      <c r="B98" s="172"/>
      <c r="C98" s="36"/>
      <c r="D98" s="84" t="s">
        <v>20</v>
      </c>
      <c r="E98" s="85" t="s">
        <v>66</v>
      </c>
      <c r="F98" s="86" t="s">
        <v>170</v>
      </c>
      <c r="G98" s="85">
        <v>200</v>
      </c>
      <c r="H98" s="129">
        <v>1179.1</v>
      </c>
      <c r="I98" s="129">
        <v>1179.1</v>
      </c>
      <c r="J98" s="129">
        <v>1179.1</v>
      </c>
      <c r="K98" s="75"/>
      <c r="L98" s="75"/>
    </row>
    <row r="99" spans="1:12" s="7" customFormat="1" ht="36" customHeight="1">
      <c r="A99" s="128"/>
      <c r="B99" s="172"/>
      <c r="C99" s="174" t="s">
        <v>24</v>
      </c>
      <c r="D99" s="145" t="s">
        <v>21</v>
      </c>
      <c r="E99" s="146"/>
      <c r="F99" s="176"/>
      <c r="G99" s="146"/>
      <c r="H99" s="147">
        <f>H100+H103</f>
        <v>4135.6</v>
      </c>
      <c r="I99" s="147">
        <f>I100+I103</f>
        <v>4135.6</v>
      </c>
      <c r="J99" s="147">
        <f>J100+J103</f>
        <v>4135.6</v>
      </c>
      <c r="K99" s="75"/>
      <c r="L99" s="75"/>
    </row>
    <row r="100" spans="1:12" s="7" customFormat="1" ht="36" customHeight="1">
      <c r="A100" s="128"/>
      <c r="B100" s="172"/>
      <c r="C100" s="36"/>
      <c r="D100" s="84" t="s">
        <v>21</v>
      </c>
      <c r="E100" s="85" t="s">
        <v>66</v>
      </c>
      <c r="F100" s="86" t="s">
        <v>172</v>
      </c>
      <c r="G100" s="85">
        <v>300</v>
      </c>
      <c r="H100" s="129">
        <v>827</v>
      </c>
      <c r="I100" s="129">
        <v>827</v>
      </c>
      <c r="J100" s="129">
        <v>827</v>
      </c>
      <c r="K100" s="75"/>
      <c r="L100" s="75"/>
    </row>
    <row r="101" spans="1:12" s="7" customFormat="1" ht="36" customHeight="1">
      <c r="A101" s="130"/>
      <c r="B101" s="172"/>
      <c r="C101" s="36"/>
      <c r="D101" s="84" t="s">
        <v>21</v>
      </c>
      <c r="E101" s="85" t="s">
        <v>68</v>
      </c>
      <c r="F101" s="86" t="s">
        <v>171</v>
      </c>
      <c r="G101" s="85">
        <v>600</v>
      </c>
      <c r="H101" s="129"/>
      <c r="I101" s="129"/>
      <c r="J101" s="129"/>
      <c r="K101" s="75"/>
      <c r="L101" s="75"/>
    </row>
    <row r="102" spans="1:12" s="7" customFormat="1" ht="36" customHeight="1">
      <c r="A102" s="130"/>
      <c r="B102" s="172"/>
      <c r="C102" s="36"/>
      <c r="D102" s="84" t="s">
        <v>21</v>
      </c>
      <c r="E102" s="85" t="s">
        <v>68</v>
      </c>
      <c r="F102" s="86" t="s">
        <v>172</v>
      </c>
      <c r="G102" s="85">
        <v>600</v>
      </c>
      <c r="H102" s="129"/>
      <c r="I102" s="129"/>
      <c r="J102" s="129"/>
      <c r="K102" s="75"/>
      <c r="L102" s="75"/>
    </row>
    <row r="103" spans="1:12" s="7" customFormat="1" ht="36" customHeight="1">
      <c r="A103" s="130"/>
      <c r="B103" s="177"/>
      <c r="C103" s="36"/>
      <c r="D103" s="84" t="s">
        <v>21</v>
      </c>
      <c r="E103" s="85" t="s">
        <v>66</v>
      </c>
      <c r="F103" s="86" t="s">
        <v>170</v>
      </c>
      <c r="G103" s="85">
        <v>600</v>
      </c>
      <c r="H103" s="129">
        <v>3308.6</v>
      </c>
      <c r="I103" s="129">
        <v>3308.6</v>
      </c>
      <c r="J103" s="129">
        <v>3308.6</v>
      </c>
      <c r="K103" s="75"/>
      <c r="L103" s="75"/>
    </row>
    <row r="104" spans="1:12" s="7" customFormat="1" ht="36" customHeight="1">
      <c r="A104" s="131" t="s">
        <v>30</v>
      </c>
      <c r="B104" s="178" t="s">
        <v>33</v>
      </c>
      <c r="C104" s="149" t="s">
        <v>13</v>
      </c>
      <c r="D104" s="150"/>
      <c r="E104" s="151"/>
      <c r="F104" s="151"/>
      <c r="G104" s="151"/>
      <c r="H104" s="167">
        <f>H106+H113</f>
        <v>24390.8</v>
      </c>
      <c r="I104" s="167">
        <f>I106+I113</f>
        <v>24390.8</v>
      </c>
      <c r="J104" s="167">
        <f>J106+J113</f>
        <v>24245.5</v>
      </c>
      <c r="K104" s="75"/>
      <c r="L104" s="75"/>
    </row>
    <row r="105" spans="1:12" s="7" customFormat="1" ht="36" customHeight="1">
      <c r="A105" s="130"/>
      <c r="B105" s="179"/>
      <c r="C105" s="11" t="s">
        <v>14</v>
      </c>
      <c r="D105" s="84"/>
      <c r="E105" s="85"/>
      <c r="F105" s="85"/>
      <c r="G105" s="85"/>
      <c r="H105" s="125"/>
      <c r="I105" s="125"/>
      <c r="J105" s="125"/>
      <c r="K105" s="75"/>
      <c r="L105" s="75"/>
    </row>
    <row r="106" spans="1:12" s="7" customFormat="1" ht="36" customHeight="1">
      <c r="A106" s="130"/>
      <c r="B106" s="179"/>
      <c r="C106" s="144" t="s">
        <v>23</v>
      </c>
      <c r="D106" s="145" t="s">
        <v>20</v>
      </c>
      <c r="E106" s="146"/>
      <c r="F106" s="146"/>
      <c r="G106" s="146"/>
      <c r="H106" s="147">
        <f>H110+H111+H112</f>
        <v>22795.8</v>
      </c>
      <c r="I106" s="147">
        <f>I110+I111+I112</f>
        <v>22795.8</v>
      </c>
      <c r="J106" s="147">
        <f>J110+J111+J112</f>
        <v>22650.5</v>
      </c>
      <c r="K106" s="75"/>
      <c r="L106" s="75"/>
    </row>
    <row r="107" spans="1:12" s="7" customFormat="1" ht="36" customHeight="1">
      <c r="A107" s="130"/>
      <c r="B107" s="179"/>
      <c r="C107" s="11"/>
      <c r="D107" s="84" t="s">
        <v>20</v>
      </c>
      <c r="E107" s="85">
        <v>1004</v>
      </c>
      <c r="F107" s="86" t="s">
        <v>173</v>
      </c>
      <c r="G107" s="85">
        <v>300</v>
      </c>
      <c r="H107" s="125"/>
      <c r="I107" s="125"/>
      <c r="J107" s="125"/>
      <c r="K107" s="75"/>
      <c r="L107" s="75"/>
    </row>
    <row r="108" spans="1:12" s="7" customFormat="1" ht="36" customHeight="1">
      <c r="A108" s="130"/>
      <c r="B108" s="179"/>
      <c r="C108" s="11"/>
      <c r="D108" s="84" t="s">
        <v>20</v>
      </c>
      <c r="E108" s="85">
        <v>1004</v>
      </c>
      <c r="F108" s="86" t="s">
        <v>174</v>
      </c>
      <c r="G108" s="85">
        <v>300</v>
      </c>
      <c r="H108" s="125"/>
      <c r="I108" s="125"/>
      <c r="J108" s="125"/>
      <c r="K108" s="75"/>
      <c r="L108" s="75"/>
    </row>
    <row r="109" spans="1:12" s="7" customFormat="1" ht="36" customHeight="1">
      <c r="A109" s="130"/>
      <c r="B109" s="179"/>
      <c r="C109" s="11"/>
      <c r="D109" s="84"/>
      <c r="E109" s="85"/>
      <c r="F109" s="86"/>
      <c r="G109" s="85"/>
      <c r="H109" s="125"/>
      <c r="I109" s="125"/>
      <c r="J109" s="125"/>
      <c r="K109" s="75"/>
      <c r="L109" s="75"/>
    </row>
    <row r="110" spans="1:12" s="7" customFormat="1" ht="36" customHeight="1">
      <c r="A110" s="130"/>
      <c r="B110" s="179"/>
      <c r="C110" s="11"/>
      <c r="D110" s="84" t="s">
        <v>20</v>
      </c>
      <c r="E110" s="85">
        <v>1004</v>
      </c>
      <c r="F110" s="86" t="s">
        <v>197</v>
      </c>
      <c r="G110" s="85">
        <v>300</v>
      </c>
      <c r="H110" s="125">
        <v>8373</v>
      </c>
      <c r="I110" s="125">
        <v>8373</v>
      </c>
      <c r="J110" s="125">
        <v>8324.5</v>
      </c>
      <c r="K110" s="75"/>
      <c r="L110" s="75"/>
    </row>
    <row r="111" spans="1:12" s="7" customFormat="1" ht="36" customHeight="1">
      <c r="A111" s="130"/>
      <c r="B111" s="179"/>
      <c r="C111" s="11"/>
      <c r="D111" s="84" t="s">
        <v>20</v>
      </c>
      <c r="E111" s="85">
        <v>1004</v>
      </c>
      <c r="F111" s="86" t="s">
        <v>196</v>
      </c>
      <c r="G111" s="85">
        <v>300</v>
      </c>
      <c r="H111" s="125">
        <v>8904.5</v>
      </c>
      <c r="I111" s="125">
        <v>8904.5</v>
      </c>
      <c r="J111" s="125">
        <v>8868.7</v>
      </c>
      <c r="K111" s="75"/>
      <c r="L111" s="75"/>
    </row>
    <row r="112" spans="1:12" s="7" customFormat="1" ht="36" customHeight="1">
      <c r="A112" s="130"/>
      <c r="B112" s="179"/>
      <c r="C112" s="11"/>
      <c r="D112" s="84" t="s">
        <v>20</v>
      </c>
      <c r="E112" s="85">
        <v>1004</v>
      </c>
      <c r="F112" s="86" t="s">
        <v>195</v>
      </c>
      <c r="G112" s="85">
        <v>300</v>
      </c>
      <c r="H112" s="125">
        <v>5518.3</v>
      </c>
      <c r="I112" s="125">
        <v>5518.3</v>
      </c>
      <c r="J112" s="125">
        <v>5457.3</v>
      </c>
      <c r="K112" s="75"/>
      <c r="L112" s="75"/>
    </row>
    <row r="113" spans="1:12" s="7" customFormat="1" ht="36" customHeight="1">
      <c r="A113" s="130"/>
      <c r="B113" s="179"/>
      <c r="C113" s="144" t="s">
        <v>24</v>
      </c>
      <c r="D113" s="145" t="s">
        <v>21</v>
      </c>
      <c r="E113" s="146"/>
      <c r="F113" s="176"/>
      <c r="G113" s="146"/>
      <c r="H113" s="147">
        <f>H114+H115</f>
        <v>1595</v>
      </c>
      <c r="I113" s="147">
        <f>I114+I115</f>
        <v>1595</v>
      </c>
      <c r="J113" s="147">
        <f>J114+J115</f>
        <v>1595</v>
      </c>
      <c r="K113" s="75"/>
      <c r="L113" s="75"/>
    </row>
    <row r="114" spans="1:12" s="7" customFormat="1" ht="36" customHeight="1">
      <c r="A114" s="130"/>
      <c r="B114" s="179"/>
      <c r="C114" s="11"/>
      <c r="D114" s="84" t="s">
        <v>21</v>
      </c>
      <c r="E114" s="85" t="s">
        <v>92</v>
      </c>
      <c r="F114" s="86" t="s">
        <v>198</v>
      </c>
      <c r="G114" s="85">
        <v>100</v>
      </c>
      <c r="H114" s="125">
        <v>1591.8</v>
      </c>
      <c r="I114" s="125">
        <v>1591.8</v>
      </c>
      <c r="J114" s="125">
        <v>1591.8</v>
      </c>
      <c r="K114" s="75"/>
      <c r="L114" s="75"/>
    </row>
    <row r="115" spans="1:12" s="7" customFormat="1" ht="36" customHeight="1">
      <c r="A115" s="130"/>
      <c r="B115" s="179"/>
      <c r="C115" s="11"/>
      <c r="D115" s="84" t="s">
        <v>21</v>
      </c>
      <c r="E115" s="85" t="s">
        <v>92</v>
      </c>
      <c r="F115" s="86" t="s">
        <v>198</v>
      </c>
      <c r="G115" s="85">
        <v>200</v>
      </c>
      <c r="H115" s="125">
        <v>3.2</v>
      </c>
      <c r="I115" s="125">
        <v>3.2</v>
      </c>
      <c r="J115" s="125">
        <v>3.2</v>
      </c>
      <c r="K115" s="75"/>
      <c r="L115" s="75"/>
    </row>
    <row r="116" spans="1:12" s="7" customFormat="1" ht="36" customHeight="1">
      <c r="A116" s="132"/>
      <c r="B116" s="180"/>
      <c r="C116" s="11"/>
      <c r="D116" s="39" t="s">
        <v>21</v>
      </c>
      <c r="E116" s="38" t="s">
        <v>66</v>
      </c>
      <c r="F116" s="81" t="s">
        <v>175</v>
      </c>
      <c r="G116" s="38">
        <v>200</v>
      </c>
      <c r="H116" s="125"/>
      <c r="I116" s="125"/>
      <c r="J116" s="125"/>
      <c r="K116" s="75"/>
      <c r="L116" s="75"/>
    </row>
    <row r="117" spans="1:12" s="7" customFormat="1" ht="36" customHeight="1">
      <c r="A117" s="63" t="s">
        <v>31</v>
      </c>
      <c r="B117" s="66" t="s">
        <v>34</v>
      </c>
      <c r="C117" s="149" t="s">
        <v>13</v>
      </c>
      <c r="D117" s="150"/>
      <c r="E117" s="151"/>
      <c r="F117" s="181"/>
      <c r="G117" s="151"/>
      <c r="H117" s="152">
        <f>H119</f>
        <v>0</v>
      </c>
      <c r="I117" s="152">
        <f>I119</f>
        <v>0</v>
      </c>
      <c r="J117" s="152">
        <f>J119</f>
        <v>0</v>
      </c>
      <c r="K117" s="75"/>
      <c r="L117" s="75"/>
    </row>
    <row r="118" spans="1:12" s="7" customFormat="1" ht="36" customHeight="1">
      <c r="A118" s="110"/>
      <c r="B118" s="142"/>
      <c r="C118" s="11" t="s">
        <v>14</v>
      </c>
      <c r="D118" s="39"/>
      <c r="E118" s="38"/>
      <c r="F118" s="81"/>
      <c r="G118" s="38"/>
      <c r="H118" s="126"/>
      <c r="I118" s="126"/>
      <c r="J118" s="126"/>
      <c r="K118" s="75"/>
      <c r="L118" s="75"/>
    </row>
    <row r="119" spans="1:12" s="7" customFormat="1" ht="36" customHeight="1">
      <c r="A119" s="111"/>
      <c r="B119" s="182"/>
      <c r="C119" s="11" t="s">
        <v>24</v>
      </c>
      <c r="D119" s="39" t="s">
        <v>21</v>
      </c>
      <c r="E119" s="38" t="s">
        <v>66</v>
      </c>
      <c r="F119" s="81" t="s">
        <v>176</v>
      </c>
      <c r="G119" s="38">
        <v>200</v>
      </c>
      <c r="H119" s="126"/>
      <c r="I119" s="126"/>
      <c r="J119" s="126"/>
      <c r="K119" s="75"/>
      <c r="L119" s="75"/>
    </row>
    <row r="120" spans="1:13" s="7" customFormat="1" ht="17.25" customHeight="1">
      <c r="A120" s="206" t="s">
        <v>51</v>
      </c>
      <c r="B120" s="211" t="s">
        <v>226</v>
      </c>
      <c r="C120" s="28" t="s">
        <v>245</v>
      </c>
      <c r="D120" s="41"/>
      <c r="E120" s="38"/>
      <c r="F120" s="38"/>
      <c r="G120" s="38"/>
      <c r="H120" s="57">
        <f>H121</f>
        <v>7258.8</v>
      </c>
      <c r="I120" s="57">
        <f>I121</f>
        <v>7258.8</v>
      </c>
      <c r="J120" s="57">
        <f>J121</f>
        <v>7258.8</v>
      </c>
      <c r="K120" s="55">
        <v>7258.8</v>
      </c>
      <c r="L120" s="64">
        <f>H120-K120</f>
        <v>0</v>
      </c>
      <c r="M120" s="64">
        <f>7258.8-J120</f>
        <v>0</v>
      </c>
    </row>
    <row r="121" spans="1:11" s="7" customFormat="1" ht="95.25" customHeight="1">
      <c r="A121" s="210"/>
      <c r="B121" s="212"/>
      <c r="C121" s="11" t="s">
        <v>24</v>
      </c>
      <c r="D121" s="39" t="s">
        <v>21</v>
      </c>
      <c r="E121" s="38"/>
      <c r="F121" s="38"/>
      <c r="G121" s="38"/>
      <c r="H121" s="25">
        <f>H122+H123</f>
        <v>7258.8</v>
      </c>
      <c r="I121" s="25">
        <f>I122+I123</f>
        <v>7258.8</v>
      </c>
      <c r="J121" s="25">
        <f>J122+J123</f>
        <v>7258.8</v>
      </c>
      <c r="K121" s="55"/>
    </row>
    <row r="122" spans="1:11" s="7" customFormat="1" ht="69.75" customHeight="1">
      <c r="A122" s="79"/>
      <c r="B122" s="134" t="s">
        <v>204</v>
      </c>
      <c r="C122" s="101"/>
      <c r="D122" s="39" t="s">
        <v>21</v>
      </c>
      <c r="E122" s="38">
        <v>1004</v>
      </c>
      <c r="F122" s="38" t="s">
        <v>206</v>
      </c>
      <c r="G122" s="38">
        <v>300</v>
      </c>
      <c r="H122" s="25">
        <v>6974.3</v>
      </c>
      <c r="I122" s="25">
        <v>6974.3</v>
      </c>
      <c r="J122" s="25">
        <v>6974.3</v>
      </c>
      <c r="K122" s="55"/>
    </row>
    <row r="123" spans="1:11" s="7" customFormat="1" ht="96" customHeight="1">
      <c r="A123" s="79"/>
      <c r="B123" s="135" t="s">
        <v>205</v>
      </c>
      <c r="C123" s="100"/>
      <c r="D123" s="98" t="s">
        <v>21</v>
      </c>
      <c r="E123" s="38">
        <v>1003</v>
      </c>
      <c r="F123" s="38" t="s">
        <v>207</v>
      </c>
      <c r="G123" s="38">
        <v>300</v>
      </c>
      <c r="H123" s="25">
        <v>284.5</v>
      </c>
      <c r="I123" s="25">
        <v>284.5</v>
      </c>
      <c r="J123" s="25">
        <v>284.5</v>
      </c>
      <c r="K123" s="55"/>
    </row>
    <row r="124" spans="1:13" s="7" customFormat="1" ht="30.75" customHeight="1">
      <c r="A124" s="207" t="s">
        <v>52</v>
      </c>
      <c r="B124" s="228" t="s">
        <v>37</v>
      </c>
      <c r="C124" s="99" t="s">
        <v>13</v>
      </c>
      <c r="D124" s="41"/>
      <c r="E124" s="38"/>
      <c r="F124" s="38"/>
      <c r="G124" s="38"/>
      <c r="H124" s="57">
        <f>H126+H130+H137+H142+H134</f>
        <v>48777.200000000004</v>
      </c>
      <c r="I124" s="57">
        <f>I126+I130+I137+I142+I134</f>
        <v>48777.200000000004</v>
      </c>
      <c r="J124" s="57">
        <f>J126+J130+J137+J142+J134</f>
        <v>48777.200000000004</v>
      </c>
      <c r="K124" s="55">
        <v>48777.2</v>
      </c>
      <c r="L124" s="64">
        <f>K124-H124</f>
        <v>0</v>
      </c>
      <c r="M124" s="64">
        <f>48777.2-J124</f>
        <v>0</v>
      </c>
    </row>
    <row r="125" spans="1:11" s="7" customFormat="1" ht="18.75">
      <c r="A125" s="207"/>
      <c r="B125" s="228"/>
      <c r="C125" s="11" t="s">
        <v>14</v>
      </c>
      <c r="D125" s="39"/>
      <c r="E125" s="38"/>
      <c r="F125" s="38"/>
      <c r="G125" s="38"/>
      <c r="H125" s="25"/>
      <c r="I125" s="25"/>
      <c r="J125" s="25"/>
      <c r="K125" s="55"/>
    </row>
    <row r="126" spans="1:11" s="7" customFormat="1" ht="18.75">
      <c r="A126" s="207"/>
      <c r="B126" s="228"/>
      <c r="C126" s="11" t="s">
        <v>227</v>
      </c>
      <c r="D126" s="39" t="s">
        <v>38</v>
      </c>
      <c r="E126" s="38" t="s">
        <v>181</v>
      </c>
      <c r="F126" s="38"/>
      <c r="G126" s="38"/>
      <c r="H126" s="54">
        <f>H127+H128+H129</f>
        <v>326.6</v>
      </c>
      <c r="I126" s="54">
        <f>I127+I128+I129</f>
        <v>326.6</v>
      </c>
      <c r="J126" s="54">
        <f>J127+J128+J129</f>
        <v>326.6</v>
      </c>
      <c r="K126" s="55"/>
    </row>
    <row r="127" spans="1:11" s="7" customFormat="1" ht="18.75">
      <c r="A127" s="207"/>
      <c r="B127" s="228"/>
      <c r="D127" s="39" t="s">
        <v>38</v>
      </c>
      <c r="E127" s="38" t="s">
        <v>181</v>
      </c>
      <c r="F127" s="38" t="s">
        <v>211</v>
      </c>
      <c r="G127" s="38">
        <v>100</v>
      </c>
      <c r="H127" s="54">
        <v>275.6</v>
      </c>
      <c r="I127" s="54">
        <v>275.6</v>
      </c>
      <c r="J127" s="54">
        <v>275.6</v>
      </c>
      <c r="K127" s="55"/>
    </row>
    <row r="128" spans="1:11" s="7" customFormat="1" ht="18.75">
      <c r="A128" s="207"/>
      <c r="B128" s="228"/>
      <c r="C128" s="11"/>
      <c r="D128" s="39" t="s">
        <v>38</v>
      </c>
      <c r="E128" s="38" t="s">
        <v>181</v>
      </c>
      <c r="F128" s="38" t="s">
        <v>211</v>
      </c>
      <c r="G128" s="38">
        <v>200</v>
      </c>
      <c r="H128" s="54">
        <v>51</v>
      </c>
      <c r="I128" s="54">
        <v>51</v>
      </c>
      <c r="J128" s="54">
        <v>51</v>
      </c>
      <c r="K128" s="55"/>
    </row>
    <row r="129" spans="1:11" s="7" customFormat="1" ht="18.75">
      <c r="A129" s="207"/>
      <c r="B129" s="228"/>
      <c r="C129" s="11"/>
      <c r="D129" s="39" t="s">
        <v>38</v>
      </c>
      <c r="E129" s="38" t="s">
        <v>181</v>
      </c>
      <c r="F129" s="38" t="s">
        <v>211</v>
      </c>
      <c r="G129" s="38">
        <v>800</v>
      </c>
      <c r="H129" s="54"/>
      <c r="I129" s="54"/>
      <c r="J129" s="54"/>
      <c r="K129" s="55"/>
    </row>
    <row r="130" spans="1:11" s="7" customFormat="1" ht="37.5">
      <c r="A130" s="207"/>
      <c r="B130" s="228"/>
      <c r="C130" s="11" t="s">
        <v>39</v>
      </c>
      <c r="D130" s="183" t="s">
        <v>38</v>
      </c>
      <c r="E130" s="91" t="s">
        <v>76</v>
      </c>
      <c r="F130" s="91"/>
      <c r="G130" s="91"/>
      <c r="H130" s="83">
        <f>H131+H132+H133</f>
        <v>2960.5</v>
      </c>
      <c r="I130" s="83">
        <f>I131+I132+I133</f>
        <v>2960.5</v>
      </c>
      <c r="J130" s="83">
        <f>J131+J132+J133</f>
        <v>2960.5</v>
      </c>
      <c r="K130" s="55"/>
    </row>
    <row r="131" spans="1:11" s="7" customFormat="1" ht="18.75">
      <c r="A131" s="207"/>
      <c r="B131" s="228"/>
      <c r="C131" s="89"/>
      <c r="D131" s="185" t="s">
        <v>38</v>
      </c>
      <c r="E131" s="95" t="s">
        <v>76</v>
      </c>
      <c r="F131" s="95" t="s">
        <v>259</v>
      </c>
      <c r="G131" s="95">
        <v>100</v>
      </c>
      <c r="H131" s="96">
        <v>2033.2</v>
      </c>
      <c r="I131" s="83">
        <v>2033.2</v>
      </c>
      <c r="J131" s="83">
        <v>2033.2</v>
      </c>
      <c r="K131" s="55"/>
    </row>
    <row r="132" spans="1:11" s="7" customFormat="1" ht="18.75">
      <c r="A132" s="207"/>
      <c r="B132" s="228"/>
      <c r="C132" s="89"/>
      <c r="D132" s="185" t="s">
        <v>38</v>
      </c>
      <c r="E132" s="95" t="s">
        <v>76</v>
      </c>
      <c r="F132" s="95" t="s">
        <v>259</v>
      </c>
      <c r="G132" s="95">
        <v>200</v>
      </c>
      <c r="H132" s="96">
        <v>927.3</v>
      </c>
      <c r="I132" s="83">
        <v>927.3</v>
      </c>
      <c r="J132" s="83">
        <v>927.3</v>
      </c>
      <c r="K132" s="55"/>
    </row>
    <row r="133" spans="1:11" s="7" customFormat="1" ht="18.75">
      <c r="A133" s="207"/>
      <c r="B133" s="228"/>
      <c r="C133" s="11"/>
      <c r="D133" s="184" t="s">
        <v>38</v>
      </c>
      <c r="E133" s="93" t="s">
        <v>76</v>
      </c>
      <c r="F133" s="93" t="s">
        <v>156</v>
      </c>
      <c r="G133" s="93">
        <v>800</v>
      </c>
      <c r="H133" s="83"/>
      <c r="I133" s="83"/>
      <c r="J133" s="83"/>
      <c r="K133" s="55"/>
    </row>
    <row r="134" spans="1:11" s="7" customFormat="1" ht="18.75">
      <c r="A134" s="207"/>
      <c r="B134" s="228"/>
      <c r="C134" s="11" t="s">
        <v>261</v>
      </c>
      <c r="D134" s="39" t="s">
        <v>38</v>
      </c>
      <c r="E134" s="38" t="s">
        <v>76</v>
      </c>
      <c r="F134" s="38"/>
      <c r="G134" s="38"/>
      <c r="H134" s="83">
        <f>H135+H136</f>
        <v>416.3</v>
      </c>
      <c r="I134" s="83">
        <f>I135+I136</f>
        <v>416.3</v>
      </c>
      <c r="J134" s="83">
        <f>J135+J136</f>
        <v>416.3</v>
      </c>
      <c r="K134" s="55"/>
    </row>
    <row r="135" spans="1:11" s="7" customFormat="1" ht="18.75">
      <c r="A135" s="207"/>
      <c r="B135" s="228"/>
      <c r="C135" s="11"/>
      <c r="D135" s="39" t="s">
        <v>38</v>
      </c>
      <c r="E135" s="38" t="s">
        <v>76</v>
      </c>
      <c r="F135" s="38" t="s">
        <v>258</v>
      </c>
      <c r="G135" s="38">
        <v>100</v>
      </c>
      <c r="H135" s="83">
        <v>405.5</v>
      </c>
      <c r="I135" s="83">
        <v>405.5</v>
      </c>
      <c r="J135" s="83">
        <v>405.5</v>
      </c>
      <c r="K135" s="55"/>
    </row>
    <row r="136" spans="1:11" s="7" customFormat="1" ht="18.75">
      <c r="A136" s="207"/>
      <c r="B136" s="228"/>
      <c r="C136" s="11"/>
      <c r="D136" s="39" t="s">
        <v>38</v>
      </c>
      <c r="E136" s="38" t="s">
        <v>76</v>
      </c>
      <c r="F136" s="38" t="s">
        <v>258</v>
      </c>
      <c r="G136" s="38">
        <v>200</v>
      </c>
      <c r="H136" s="83">
        <v>10.8</v>
      </c>
      <c r="I136" s="83">
        <v>10.8</v>
      </c>
      <c r="J136" s="83">
        <v>10.8</v>
      </c>
      <c r="K136" s="55"/>
    </row>
    <row r="137" spans="1:11" s="7" customFormat="1" ht="75">
      <c r="A137" s="207"/>
      <c r="B137" s="228"/>
      <c r="C137" s="11" t="s">
        <v>75</v>
      </c>
      <c r="D137" s="39" t="s">
        <v>38</v>
      </c>
      <c r="E137" s="38" t="s">
        <v>78</v>
      </c>
      <c r="F137" s="38"/>
      <c r="G137" s="38"/>
      <c r="H137" s="25">
        <f>H138+H139+H140+H141</f>
        <v>11744.9</v>
      </c>
      <c r="I137" s="25">
        <f>I138+I139+I140+I141</f>
        <v>11744.9</v>
      </c>
      <c r="J137" s="25">
        <f>J138+J139+J140+J141</f>
        <v>11744.9</v>
      </c>
      <c r="K137" s="55"/>
    </row>
    <row r="138" spans="1:11" s="7" customFormat="1" ht="18.75">
      <c r="A138" s="207"/>
      <c r="B138" s="228"/>
      <c r="C138" s="11" t="s">
        <v>105</v>
      </c>
      <c r="D138" s="39" t="s">
        <v>38</v>
      </c>
      <c r="E138" s="38" t="s">
        <v>78</v>
      </c>
      <c r="F138" s="38" t="s">
        <v>157</v>
      </c>
      <c r="G138" s="38">
        <v>200</v>
      </c>
      <c r="H138" s="83">
        <v>45.5</v>
      </c>
      <c r="I138" s="83">
        <v>45.5</v>
      </c>
      <c r="J138" s="83">
        <v>45.5</v>
      </c>
      <c r="K138" s="55"/>
    </row>
    <row r="139" spans="1:11" s="7" customFormat="1" ht="18.75">
      <c r="A139" s="227"/>
      <c r="B139" s="229"/>
      <c r="C139" s="11"/>
      <c r="D139" s="39" t="s">
        <v>38</v>
      </c>
      <c r="E139" s="38" t="s">
        <v>78</v>
      </c>
      <c r="F139" s="38" t="s">
        <v>156</v>
      </c>
      <c r="G139" s="38">
        <v>100</v>
      </c>
      <c r="H139" s="83">
        <v>7478.3</v>
      </c>
      <c r="I139" s="83">
        <v>7478.3</v>
      </c>
      <c r="J139" s="83">
        <v>7478.3</v>
      </c>
      <c r="K139" s="55"/>
    </row>
    <row r="140" spans="1:11" s="7" customFormat="1" ht="18.75">
      <c r="A140" s="77"/>
      <c r="B140" s="102"/>
      <c r="C140" s="11"/>
      <c r="D140" s="39" t="s">
        <v>38</v>
      </c>
      <c r="E140" s="38" t="s">
        <v>78</v>
      </c>
      <c r="F140" s="38" t="s">
        <v>156</v>
      </c>
      <c r="G140" s="38">
        <v>200</v>
      </c>
      <c r="H140" s="83">
        <v>3633.5</v>
      </c>
      <c r="I140" s="83">
        <v>3633.5</v>
      </c>
      <c r="J140" s="83">
        <v>3633.5</v>
      </c>
      <c r="K140" s="55"/>
    </row>
    <row r="141" spans="1:11" s="7" customFormat="1" ht="18.75">
      <c r="A141" s="77"/>
      <c r="B141" s="102"/>
      <c r="C141" s="11"/>
      <c r="D141" s="39" t="s">
        <v>38</v>
      </c>
      <c r="E141" s="38" t="s">
        <v>78</v>
      </c>
      <c r="F141" s="38" t="s">
        <v>156</v>
      </c>
      <c r="G141" s="38">
        <v>800</v>
      </c>
      <c r="H141" s="83">
        <v>587.6</v>
      </c>
      <c r="I141" s="83">
        <v>587.6</v>
      </c>
      <c r="J141" s="83">
        <v>587.6</v>
      </c>
      <c r="K141" s="55"/>
    </row>
    <row r="142" spans="1:11" s="7" customFormat="1" ht="37.5">
      <c r="A142" s="61"/>
      <c r="B142" s="62"/>
      <c r="C142" s="11" t="s">
        <v>24</v>
      </c>
      <c r="D142" s="39" t="s">
        <v>21</v>
      </c>
      <c r="E142" s="38"/>
      <c r="F142" s="38"/>
      <c r="G142" s="38"/>
      <c r="H142" s="83">
        <f>H145+H146+H147+H148+H149+H143+H144</f>
        <v>33328.9</v>
      </c>
      <c r="I142" s="83">
        <f>I145+I146+I147+I148+I149+I143+I144</f>
        <v>33328.9</v>
      </c>
      <c r="J142" s="83">
        <f>J145+J146+J147+J148+J149+J143+J144</f>
        <v>33328.9</v>
      </c>
      <c r="K142" s="55"/>
    </row>
    <row r="143" spans="1:11" s="7" customFormat="1" ht="18.75">
      <c r="A143" s="61"/>
      <c r="B143" s="62"/>
      <c r="C143" s="11"/>
      <c r="D143" s="39" t="s">
        <v>21</v>
      </c>
      <c r="E143" s="38" t="s">
        <v>181</v>
      </c>
      <c r="F143" s="38" t="s">
        <v>211</v>
      </c>
      <c r="G143" s="38">
        <v>600</v>
      </c>
      <c r="H143" s="83">
        <v>19540</v>
      </c>
      <c r="I143" s="83">
        <v>19540</v>
      </c>
      <c r="J143" s="83">
        <v>19540</v>
      </c>
      <c r="K143" s="55"/>
    </row>
    <row r="144" spans="1:11" s="7" customFormat="1" ht="18.75">
      <c r="A144" s="61"/>
      <c r="B144" s="62"/>
      <c r="C144" s="11"/>
      <c r="D144" s="39" t="s">
        <v>21</v>
      </c>
      <c r="E144" s="38" t="s">
        <v>78</v>
      </c>
      <c r="F144" s="38" t="s">
        <v>157</v>
      </c>
      <c r="G144" s="38">
        <v>200</v>
      </c>
      <c r="H144" s="83">
        <v>90.6</v>
      </c>
      <c r="I144" s="83">
        <v>90.6</v>
      </c>
      <c r="J144" s="83">
        <v>90.6</v>
      </c>
      <c r="K144" s="55"/>
    </row>
    <row r="145" spans="1:11" s="7" customFormat="1" ht="18.75">
      <c r="A145" s="61"/>
      <c r="B145" s="62"/>
      <c r="C145" s="11"/>
      <c r="D145" s="39" t="s">
        <v>21</v>
      </c>
      <c r="E145" s="38" t="s">
        <v>76</v>
      </c>
      <c r="F145" s="38" t="s">
        <v>185</v>
      </c>
      <c r="G145" s="38">
        <v>500</v>
      </c>
      <c r="H145" s="83">
        <v>6367.9</v>
      </c>
      <c r="I145" s="83">
        <v>6367.9</v>
      </c>
      <c r="J145" s="83">
        <v>6367.9</v>
      </c>
      <c r="K145" s="55"/>
    </row>
    <row r="146" spans="1:11" s="7" customFormat="1" ht="18.75">
      <c r="A146" s="61"/>
      <c r="B146" s="62"/>
      <c r="C146" s="11"/>
      <c r="D146" s="39" t="s">
        <v>21</v>
      </c>
      <c r="E146" s="38" t="s">
        <v>76</v>
      </c>
      <c r="F146" s="38" t="s">
        <v>235</v>
      </c>
      <c r="G146" s="38">
        <v>500</v>
      </c>
      <c r="H146" s="83">
        <v>156.7</v>
      </c>
      <c r="I146" s="83">
        <v>156.7</v>
      </c>
      <c r="J146" s="83">
        <v>156.7</v>
      </c>
      <c r="K146" s="55"/>
    </row>
    <row r="147" spans="1:11" s="7" customFormat="1" ht="18.75">
      <c r="A147" s="61"/>
      <c r="B147" s="62"/>
      <c r="C147" s="11"/>
      <c r="D147" s="39" t="s">
        <v>21</v>
      </c>
      <c r="E147" s="38" t="s">
        <v>76</v>
      </c>
      <c r="F147" s="38" t="s">
        <v>263</v>
      </c>
      <c r="G147" s="38">
        <v>500</v>
      </c>
      <c r="H147" s="83">
        <v>1001.6</v>
      </c>
      <c r="I147" s="83">
        <v>1001.6</v>
      </c>
      <c r="J147" s="83">
        <v>1001.6</v>
      </c>
      <c r="K147" s="55"/>
    </row>
    <row r="148" spans="1:11" s="7" customFormat="1" ht="18.75">
      <c r="A148" s="61"/>
      <c r="B148" s="62"/>
      <c r="C148" s="11"/>
      <c r="D148" s="39" t="s">
        <v>21</v>
      </c>
      <c r="E148" s="38" t="s">
        <v>76</v>
      </c>
      <c r="F148" s="38" t="s">
        <v>236</v>
      </c>
      <c r="G148" s="38">
        <v>200</v>
      </c>
      <c r="H148" s="83">
        <v>153.1</v>
      </c>
      <c r="I148" s="83">
        <v>153.1</v>
      </c>
      <c r="J148" s="83">
        <v>153.1</v>
      </c>
      <c r="K148" s="55"/>
    </row>
    <row r="149" spans="1:11" s="7" customFormat="1" ht="18.75">
      <c r="A149" s="61"/>
      <c r="B149" s="62"/>
      <c r="C149" s="11"/>
      <c r="D149" s="39" t="s">
        <v>21</v>
      </c>
      <c r="E149" s="38" t="s">
        <v>181</v>
      </c>
      <c r="F149" s="38" t="s">
        <v>262</v>
      </c>
      <c r="G149" s="38">
        <v>600</v>
      </c>
      <c r="H149" s="83">
        <v>6019</v>
      </c>
      <c r="I149" s="83">
        <v>6019</v>
      </c>
      <c r="J149" s="83">
        <v>6019</v>
      </c>
      <c r="K149" s="55"/>
    </row>
    <row r="150" spans="1:13" s="7" customFormat="1" ht="18.75" customHeight="1">
      <c r="A150" s="206" t="s">
        <v>53</v>
      </c>
      <c r="B150" s="230" t="s">
        <v>41</v>
      </c>
      <c r="C150" s="28" t="s">
        <v>245</v>
      </c>
      <c r="D150" s="41"/>
      <c r="E150" s="44"/>
      <c r="F150" s="44"/>
      <c r="G150" s="44"/>
      <c r="H150" s="57">
        <f>H151+H155</f>
        <v>3763.8</v>
      </c>
      <c r="I150" s="57">
        <f>I151+I155</f>
        <v>3763.8</v>
      </c>
      <c r="J150" s="57">
        <f>J151+J155</f>
        <v>3761.4</v>
      </c>
      <c r="K150" s="55">
        <v>3763.8</v>
      </c>
      <c r="L150" s="64">
        <f>H150-K150</f>
        <v>0</v>
      </c>
      <c r="M150" s="64">
        <f>3761.4-J150</f>
        <v>0</v>
      </c>
    </row>
    <row r="151" spans="1:11" s="7" customFormat="1" ht="18.75" customHeight="1">
      <c r="A151" s="207"/>
      <c r="B151" s="231"/>
      <c r="C151" s="11" t="s">
        <v>23</v>
      </c>
      <c r="D151" s="84" t="s">
        <v>20</v>
      </c>
      <c r="E151" s="44"/>
      <c r="F151" s="44"/>
      <c r="G151" s="44"/>
      <c r="H151" s="109">
        <f>H152+H153+H154</f>
        <v>2531.9</v>
      </c>
      <c r="I151" s="109">
        <f>I152+I153+I154</f>
        <v>2531.9</v>
      </c>
      <c r="J151" s="109">
        <f>J152+J153+J154</f>
        <v>2531.9</v>
      </c>
      <c r="K151" s="55"/>
    </row>
    <row r="152" spans="1:11" s="7" customFormat="1" ht="18.75">
      <c r="A152" s="207"/>
      <c r="B152" s="231"/>
      <c r="C152" s="11"/>
      <c r="D152" s="39" t="s">
        <v>20</v>
      </c>
      <c r="E152" s="38">
        <v>1102</v>
      </c>
      <c r="F152" s="38" t="s">
        <v>228</v>
      </c>
      <c r="G152" s="38">
        <v>200</v>
      </c>
      <c r="H152" s="25">
        <v>1381.7</v>
      </c>
      <c r="I152" s="25">
        <v>1381.7</v>
      </c>
      <c r="J152" s="25">
        <v>1381.7</v>
      </c>
      <c r="K152" s="55"/>
    </row>
    <row r="153" spans="1:11" s="7" customFormat="1" ht="18.75">
      <c r="A153" s="207"/>
      <c r="B153" s="231"/>
      <c r="C153" s="11"/>
      <c r="D153" s="39" t="s">
        <v>20</v>
      </c>
      <c r="E153" s="38">
        <v>1102</v>
      </c>
      <c r="F153" s="38" t="s">
        <v>265</v>
      </c>
      <c r="G153" s="38">
        <v>200</v>
      </c>
      <c r="H153" s="25">
        <v>0.7</v>
      </c>
      <c r="I153" s="25">
        <v>0.7</v>
      </c>
      <c r="J153" s="25">
        <v>0.7</v>
      </c>
      <c r="K153" s="55"/>
    </row>
    <row r="154" spans="1:11" s="7" customFormat="1" ht="18.75">
      <c r="A154" s="207"/>
      <c r="B154" s="231"/>
      <c r="C154" s="11"/>
      <c r="D154" s="39" t="s">
        <v>20</v>
      </c>
      <c r="E154" s="38">
        <v>1102</v>
      </c>
      <c r="F154" s="38" t="s">
        <v>266</v>
      </c>
      <c r="G154" s="38">
        <v>200</v>
      </c>
      <c r="H154" s="25">
        <v>1149.5</v>
      </c>
      <c r="I154" s="25">
        <v>1149.5</v>
      </c>
      <c r="J154" s="25">
        <v>1149.5</v>
      </c>
      <c r="K154" s="55"/>
    </row>
    <row r="155" spans="1:11" s="7" customFormat="1" ht="37.5">
      <c r="A155" s="207"/>
      <c r="B155" s="231"/>
      <c r="C155" s="11" t="s">
        <v>24</v>
      </c>
      <c r="D155" s="39" t="s">
        <v>21</v>
      </c>
      <c r="E155" s="38"/>
      <c r="F155" s="38"/>
      <c r="G155" s="38"/>
      <c r="H155" s="25">
        <f>H156+H157+H158</f>
        <v>1231.9</v>
      </c>
      <c r="I155" s="25">
        <f>I156+I157+I158</f>
        <v>1231.9</v>
      </c>
      <c r="J155" s="25">
        <f>J156+J157+J158</f>
        <v>1229.5</v>
      </c>
      <c r="K155" s="55"/>
    </row>
    <row r="156" spans="1:11" s="7" customFormat="1" ht="18.75">
      <c r="A156" s="207"/>
      <c r="B156" s="231"/>
      <c r="C156" s="11"/>
      <c r="D156" s="39" t="s">
        <v>21</v>
      </c>
      <c r="E156" s="38">
        <v>1101</v>
      </c>
      <c r="F156" s="38" t="s">
        <v>237</v>
      </c>
      <c r="G156" s="38">
        <v>200</v>
      </c>
      <c r="H156" s="25">
        <v>281.9</v>
      </c>
      <c r="I156" s="25">
        <v>281.9</v>
      </c>
      <c r="J156" s="25">
        <v>279.5</v>
      </c>
      <c r="K156" s="55"/>
    </row>
    <row r="157" spans="1:11" s="7" customFormat="1" ht="18.75">
      <c r="A157" s="207"/>
      <c r="B157" s="231"/>
      <c r="C157" s="11"/>
      <c r="D157" s="39" t="s">
        <v>21</v>
      </c>
      <c r="E157" s="38">
        <v>1101</v>
      </c>
      <c r="F157" s="38" t="s">
        <v>238</v>
      </c>
      <c r="G157" s="38">
        <v>200</v>
      </c>
      <c r="H157" s="25">
        <v>450</v>
      </c>
      <c r="I157" s="25">
        <v>450</v>
      </c>
      <c r="J157" s="25">
        <v>450</v>
      </c>
      <c r="K157" s="55"/>
    </row>
    <row r="158" spans="1:11" s="7" customFormat="1" ht="18.75">
      <c r="A158" s="77"/>
      <c r="B158" s="141"/>
      <c r="C158" s="11"/>
      <c r="D158" s="39" t="s">
        <v>21</v>
      </c>
      <c r="E158" s="38">
        <v>1101</v>
      </c>
      <c r="F158" s="38" t="s">
        <v>264</v>
      </c>
      <c r="G158" s="38">
        <v>200</v>
      </c>
      <c r="H158" s="25">
        <v>500</v>
      </c>
      <c r="I158" s="25">
        <v>500</v>
      </c>
      <c r="J158" s="25">
        <v>500</v>
      </c>
      <c r="K158" s="55"/>
    </row>
    <row r="159" spans="1:13" s="7" customFormat="1" ht="51" customHeight="1">
      <c r="A159" s="206" t="s">
        <v>54</v>
      </c>
      <c r="B159" s="234" t="s">
        <v>155</v>
      </c>
      <c r="C159" s="28" t="s">
        <v>245</v>
      </c>
      <c r="D159" s="41"/>
      <c r="E159" s="44"/>
      <c r="F159" s="44"/>
      <c r="G159" s="44"/>
      <c r="H159" s="57">
        <f>H160</f>
        <v>2150</v>
      </c>
      <c r="I159" s="57">
        <f>I160</f>
        <v>21050</v>
      </c>
      <c r="J159" s="57">
        <f>J160</f>
        <v>1000</v>
      </c>
      <c r="K159" s="55">
        <v>2150</v>
      </c>
      <c r="L159" s="64">
        <f>H159-K159</f>
        <v>0</v>
      </c>
      <c r="M159" s="64">
        <f>1000-J159</f>
        <v>0</v>
      </c>
    </row>
    <row r="160" spans="1:11" s="7" customFormat="1" ht="51" customHeight="1">
      <c r="A160" s="207"/>
      <c r="B160" s="235"/>
      <c r="C160" s="11" t="s">
        <v>24</v>
      </c>
      <c r="D160" s="39" t="s">
        <v>21</v>
      </c>
      <c r="E160" s="38" t="s">
        <v>81</v>
      </c>
      <c r="F160" s="38" t="s">
        <v>267</v>
      </c>
      <c r="G160" s="38">
        <v>500</v>
      </c>
      <c r="H160" s="54">
        <v>2150</v>
      </c>
      <c r="I160" s="54">
        <v>21050</v>
      </c>
      <c r="J160" s="54">
        <v>1000</v>
      </c>
      <c r="K160" s="55"/>
    </row>
    <row r="161" spans="1:11" s="7" customFormat="1" ht="51" customHeight="1">
      <c r="A161" s="206" t="s">
        <v>55</v>
      </c>
      <c r="B161" s="208" t="s">
        <v>43</v>
      </c>
      <c r="C161" s="28" t="s">
        <v>245</v>
      </c>
      <c r="D161" s="41"/>
      <c r="E161" s="44"/>
      <c r="F161" s="44"/>
      <c r="G161" s="44"/>
      <c r="H161" s="57">
        <f>H162</f>
        <v>0</v>
      </c>
      <c r="I161" s="57">
        <f>I162</f>
        <v>0</v>
      </c>
      <c r="J161" s="57">
        <f>J162</f>
        <v>0</v>
      </c>
      <c r="K161" s="55"/>
    </row>
    <row r="162" spans="1:11" s="7" customFormat="1" ht="51" customHeight="1">
      <c r="A162" s="207"/>
      <c r="B162" s="209"/>
      <c r="C162" s="11" t="s">
        <v>24</v>
      </c>
      <c r="D162" s="39" t="s">
        <v>21</v>
      </c>
      <c r="E162" s="38" t="s">
        <v>83</v>
      </c>
      <c r="F162" s="38" t="s">
        <v>158</v>
      </c>
      <c r="G162" s="38">
        <v>200</v>
      </c>
      <c r="H162" s="25"/>
      <c r="I162" s="25"/>
      <c r="J162" s="25"/>
      <c r="K162" s="55"/>
    </row>
    <row r="163" spans="1:13" s="7" customFormat="1" ht="51" customHeight="1">
      <c r="A163" s="221" t="s">
        <v>56</v>
      </c>
      <c r="B163" s="232" t="s">
        <v>44</v>
      </c>
      <c r="C163" s="28" t="s">
        <v>245</v>
      </c>
      <c r="D163" s="41"/>
      <c r="E163" s="44"/>
      <c r="F163" s="44"/>
      <c r="G163" s="44"/>
      <c r="H163" s="57">
        <f>H165+H167+H168+H166+H169</f>
        <v>80644.5</v>
      </c>
      <c r="I163" s="57">
        <f>I165+I167+I168+I166+I169</f>
        <v>80644.5</v>
      </c>
      <c r="J163" s="57">
        <f>J165+J167+J168+J166+J169</f>
        <v>77041.5</v>
      </c>
      <c r="K163" s="55">
        <v>80644.5</v>
      </c>
      <c r="L163" s="64">
        <f>H163-K163</f>
        <v>0</v>
      </c>
      <c r="M163" s="64">
        <f>77041.5-J163</f>
        <v>0</v>
      </c>
    </row>
    <row r="164" spans="1:11" s="7" customFormat="1" ht="51" customHeight="1">
      <c r="A164" s="222"/>
      <c r="B164" s="233"/>
      <c r="C164" s="11" t="s">
        <v>24</v>
      </c>
      <c r="D164" s="39" t="s">
        <v>21</v>
      </c>
      <c r="E164" s="38"/>
      <c r="F164" s="38"/>
      <c r="G164" s="38"/>
      <c r="H164" s="25"/>
      <c r="I164" s="25"/>
      <c r="J164" s="25"/>
      <c r="K164" s="55"/>
    </row>
    <row r="165" spans="1:11" s="7" customFormat="1" ht="51" customHeight="1">
      <c r="A165" s="222"/>
      <c r="B165" s="233"/>
      <c r="C165" s="11"/>
      <c r="D165" s="27" t="s">
        <v>21</v>
      </c>
      <c r="E165" s="38" t="s">
        <v>85</v>
      </c>
      <c r="F165" s="38" t="s">
        <v>187</v>
      </c>
      <c r="G165" s="38">
        <v>800</v>
      </c>
      <c r="H165" s="83">
        <v>1401.7</v>
      </c>
      <c r="I165" s="83">
        <v>1401.7</v>
      </c>
      <c r="J165" s="83">
        <v>1401.7</v>
      </c>
      <c r="K165" s="55"/>
    </row>
    <row r="166" spans="1:11" s="7" customFormat="1" ht="51" customHeight="1">
      <c r="A166" s="222"/>
      <c r="B166" s="233"/>
      <c r="D166" s="27" t="s">
        <v>21</v>
      </c>
      <c r="E166" s="38" t="s">
        <v>85</v>
      </c>
      <c r="F166" s="38" t="s">
        <v>190</v>
      </c>
      <c r="G166" s="38">
        <v>800</v>
      </c>
      <c r="H166" s="83">
        <v>6965.4</v>
      </c>
      <c r="I166" s="83">
        <v>6965.4</v>
      </c>
      <c r="J166" s="83">
        <v>4789.8</v>
      </c>
      <c r="K166" s="55"/>
    </row>
    <row r="167" spans="1:11" s="7" customFormat="1" ht="51" customHeight="1">
      <c r="A167" s="222"/>
      <c r="B167" s="233"/>
      <c r="C167" s="11"/>
      <c r="D167" s="27" t="s">
        <v>21</v>
      </c>
      <c r="E167" s="38" t="s">
        <v>85</v>
      </c>
      <c r="F167" s="38" t="s">
        <v>191</v>
      </c>
      <c r="G167" s="38">
        <v>800</v>
      </c>
      <c r="H167" s="83">
        <v>500</v>
      </c>
      <c r="I167" s="83">
        <v>500</v>
      </c>
      <c r="J167" s="83">
        <v>500</v>
      </c>
      <c r="K167" s="55"/>
    </row>
    <row r="168" spans="1:11" s="7" customFormat="1" ht="51" customHeight="1">
      <c r="A168" s="222"/>
      <c r="B168" s="233"/>
      <c r="C168" s="28"/>
      <c r="D168" s="39" t="s">
        <v>21</v>
      </c>
      <c r="E168" s="38" t="s">
        <v>159</v>
      </c>
      <c r="F168" s="38" t="s">
        <v>178</v>
      </c>
      <c r="G168" s="38">
        <v>500</v>
      </c>
      <c r="H168" s="83">
        <v>19559.3</v>
      </c>
      <c r="I168" s="83">
        <v>19559.3</v>
      </c>
      <c r="J168" s="83">
        <v>18144.7</v>
      </c>
      <c r="K168" s="55"/>
    </row>
    <row r="169" spans="1:11" s="7" customFormat="1" ht="51" customHeight="1">
      <c r="A169" s="222"/>
      <c r="B169" s="233"/>
      <c r="C169" s="11"/>
      <c r="D169" s="27" t="s">
        <v>21</v>
      </c>
      <c r="E169" s="38" t="s">
        <v>159</v>
      </c>
      <c r="F169" s="38" t="s">
        <v>189</v>
      </c>
      <c r="G169" s="38">
        <v>500</v>
      </c>
      <c r="H169" s="83">
        <v>52218.1</v>
      </c>
      <c r="I169" s="83">
        <v>52218.1</v>
      </c>
      <c r="J169" s="83">
        <v>52205.3</v>
      </c>
      <c r="K169" s="55"/>
    </row>
    <row r="170" spans="1:13" s="7" customFormat="1" ht="66" customHeight="1">
      <c r="A170" s="221" t="s">
        <v>58</v>
      </c>
      <c r="B170" s="224" t="s">
        <v>48</v>
      </c>
      <c r="C170" s="28" t="s">
        <v>245</v>
      </c>
      <c r="D170" s="41"/>
      <c r="E170" s="38"/>
      <c r="F170" s="38"/>
      <c r="G170" s="38"/>
      <c r="H170" s="57">
        <f>H172+H174+H175+H171+H173</f>
        <v>140291.3</v>
      </c>
      <c r="I170" s="57">
        <f>I172+I174+I175+I171+I173</f>
        <v>140291.3</v>
      </c>
      <c r="J170" s="57">
        <f>J172+J174+J175+J171+J173</f>
        <v>135300.69999999998</v>
      </c>
      <c r="K170" s="55">
        <v>140291.3</v>
      </c>
      <c r="L170" s="64">
        <f>H170-K170</f>
        <v>0</v>
      </c>
      <c r="M170" s="64">
        <f>135300.7-J170</f>
        <v>0</v>
      </c>
    </row>
    <row r="171" spans="1:11" s="7" customFormat="1" ht="77.25" customHeight="1">
      <c r="A171" s="222"/>
      <c r="B171" s="225"/>
      <c r="C171" s="11" t="s">
        <v>75</v>
      </c>
      <c r="D171" s="39" t="s">
        <v>38</v>
      </c>
      <c r="E171" s="38" t="s">
        <v>229</v>
      </c>
      <c r="F171" s="38" t="s">
        <v>239</v>
      </c>
      <c r="G171" s="38">
        <v>200</v>
      </c>
      <c r="H171" s="25"/>
      <c r="I171" s="25"/>
      <c r="J171" s="25"/>
      <c r="K171" s="55"/>
    </row>
    <row r="172" spans="1:11" s="7" customFormat="1" ht="51" customHeight="1">
      <c r="A172" s="222"/>
      <c r="B172" s="225"/>
      <c r="C172" s="11" t="s">
        <v>23</v>
      </c>
      <c r="D172" s="39" t="s">
        <v>20</v>
      </c>
      <c r="E172" s="38" t="s">
        <v>229</v>
      </c>
      <c r="F172" s="38" t="s">
        <v>239</v>
      </c>
      <c r="G172" s="38">
        <v>200</v>
      </c>
      <c r="H172" s="25">
        <v>142</v>
      </c>
      <c r="I172" s="25">
        <v>142</v>
      </c>
      <c r="J172" s="25">
        <v>142</v>
      </c>
      <c r="K172" s="55"/>
    </row>
    <row r="173" spans="1:11" s="7" customFormat="1" ht="51" customHeight="1">
      <c r="A173" s="222"/>
      <c r="B173" s="225"/>
      <c r="C173" s="11" t="s">
        <v>23</v>
      </c>
      <c r="D173" s="39" t="s">
        <v>20</v>
      </c>
      <c r="E173" s="38" t="s">
        <v>90</v>
      </c>
      <c r="F173" s="38" t="s">
        <v>270</v>
      </c>
      <c r="G173" s="38">
        <v>200</v>
      </c>
      <c r="H173" s="25">
        <v>74.8</v>
      </c>
      <c r="I173" s="25">
        <v>74.8</v>
      </c>
      <c r="J173" s="25">
        <v>74.8</v>
      </c>
      <c r="K173" s="55"/>
    </row>
    <row r="174" spans="1:11" s="7" customFormat="1" ht="99" customHeight="1">
      <c r="A174" s="223"/>
      <c r="B174" s="226"/>
      <c r="C174" s="11" t="s">
        <v>63</v>
      </c>
      <c r="D174" s="39" t="s">
        <v>62</v>
      </c>
      <c r="E174" s="38" t="s">
        <v>92</v>
      </c>
      <c r="F174" s="38" t="s">
        <v>271</v>
      </c>
      <c r="G174" s="38">
        <v>200</v>
      </c>
      <c r="H174" s="25">
        <v>3.5</v>
      </c>
      <c r="I174" s="25">
        <v>3.5</v>
      </c>
      <c r="J174" s="25">
        <v>3.5</v>
      </c>
      <c r="K174" s="55"/>
    </row>
    <row r="175" spans="1:11" s="7" customFormat="1" ht="99" customHeight="1">
      <c r="A175" s="78"/>
      <c r="B175" s="82"/>
      <c r="C175" s="36" t="s">
        <v>24</v>
      </c>
      <c r="D175" s="39" t="s">
        <v>21</v>
      </c>
      <c r="E175" s="38"/>
      <c r="F175" s="38"/>
      <c r="G175" s="38"/>
      <c r="H175" s="25">
        <f>H176+H177+H178+H179+H180+H181+H182+H183+H184+H185+H186</f>
        <v>140071</v>
      </c>
      <c r="I175" s="25">
        <f>I176+I177+I178+I179+I180+I181+I182+I183+I184+I185+I186</f>
        <v>140071</v>
      </c>
      <c r="J175" s="25">
        <f>J176+J177+J178+J179+J180+J181+J182+J183+J184+J185+J186</f>
        <v>135080.4</v>
      </c>
      <c r="K175" s="55"/>
    </row>
    <row r="176" spans="1:11" s="7" customFormat="1" ht="99" customHeight="1">
      <c r="A176" s="78"/>
      <c r="B176" s="82"/>
      <c r="C176" s="36"/>
      <c r="D176" s="39" t="s">
        <v>21</v>
      </c>
      <c r="E176" s="38" t="s">
        <v>229</v>
      </c>
      <c r="F176" s="38" t="s">
        <v>268</v>
      </c>
      <c r="G176" s="38">
        <v>600</v>
      </c>
      <c r="H176" s="25">
        <v>2891.4</v>
      </c>
      <c r="I176" s="25">
        <v>2891.4</v>
      </c>
      <c r="J176" s="25">
        <v>2891.4</v>
      </c>
      <c r="K176" s="55"/>
    </row>
    <row r="177" spans="1:11" s="7" customFormat="1" ht="60" customHeight="1">
      <c r="A177" s="78"/>
      <c r="B177" s="82"/>
      <c r="C177" s="36"/>
      <c r="D177" s="39" t="s">
        <v>21</v>
      </c>
      <c r="E177" s="38" t="s">
        <v>229</v>
      </c>
      <c r="F177" s="38" t="s">
        <v>269</v>
      </c>
      <c r="G177" s="38">
        <v>500</v>
      </c>
      <c r="H177" s="25">
        <v>17441.9</v>
      </c>
      <c r="I177" s="25">
        <v>17441.9</v>
      </c>
      <c r="J177" s="25">
        <v>17441.9</v>
      </c>
      <c r="K177" s="55"/>
    </row>
    <row r="178" spans="1:11" s="7" customFormat="1" ht="60" customHeight="1">
      <c r="A178" s="78"/>
      <c r="B178" s="82"/>
      <c r="C178" s="36"/>
      <c r="D178" s="39" t="s">
        <v>21</v>
      </c>
      <c r="E178" s="38" t="s">
        <v>229</v>
      </c>
      <c r="F178" s="38" t="s">
        <v>241</v>
      </c>
      <c r="G178" s="38">
        <v>200</v>
      </c>
      <c r="H178" s="25">
        <v>98</v>
      </c>
      <c r="I178" s="25">
        <v>98</v>
      </c>
      <c r="J178" s="25">
        <v>98</v>
      </c>
      <c r="K178" s="55"/>
    </row>
    <row r="179" spans="1:11" s="7" customFormat="1" ht="60" customHeight="1">
      <c r="A179" s="78"/>
      <c r="B179" s="82"/>
      <c r="C179" s="36"/>
      <c r="D179" s="39" t="s">
        <v>21</v>
      </c>
      <c r="E179" s="38" t="s">
        <v>229</v>
      </c>
      <c r="F179" s="38" t="s">
        <v>241</v>
      </c>
      <c r="G179" s="38">
        <v>500</v>
      </c>
      <c r="H179" s="25">
        <v>10903</v>
      </c>
      <c r="I179" s="25">
        <v>10903</v>
      </c>
      <c r="J179" s="25">
        <v>10903</v>
      </c>
      <c r="K179" s="55"/>
    </row>
    <row r="180" spans="1:11" s="7" customFormat="1" ht="51" customHeight="1">
      <c r="A180" s="78"/>
      <c r="B180" s="82"/>
      <c r="C180" s="36"/>
      <c r="D180" s="39" t="s">
        <v>21</v>
      </c>
      <c r="E180" s="38" t="s">
        <v>90</v>
      </c>
      <c r="F180" s="38" t="s">
        <v>270</v>
      </c>
      <c r="G180" s="38">
        <v>600</v>
      </c>
      <c r="H180" s="25">
        <v>35.2</v>
      </c>
      <c r="I180" s="25">
        <v>35.2</v>
      </c>
      <c r="J180" s="25">
        <v>35.2</v>
      </c>
      <c r="K180" s="55"/>
    </row>
    <row r="181" spans="1:11" s="7" customFormat="1" ht="51" customHeight="1">
      <c r="A181" s="78"/>
      <c r="B181" s="82"/>
      <c r="C181" s="36"/>
      <c r="D181" s="39" t="s">
        <v>21</v>
      </c>
      <c r="E181" s="38" t="s">
        <v>229</v>
      </c>
      <c r="F181" s="38" t="s">
        <v>268</v>
      </c>
      <c r="G181" s="38">
        <v>600</v>
      </c>
      <c r="H181" s="25"/>
      <c r="I181" s="25"/>
      <c r="J181" s="25"/>
      <c r="K181" s="55"/>
    </row>
    <row r="182" spans="1:11" s="7" customFormat="1" ht="51" customHeight="1">
      <c r="A182" s="78"/>
      <c r="B182" s="82"/>
      <c r="C182" s="36"/>
      <c r="D182" s="39" t="s">
        <v>21</v>
      </c>
      <c r="E182" s="38" t="s">
        <v>212</v>
      </c>
      <c r="F182" s="38" t="s">
        <v>240</v>
      </c>
      <c r="G182" s="38">
        <v>800</v>
      </c>
      <c r="H182" s="25"/>
      <c r="I182" s="25"/>
      <c r="J182" s="25"/>
      <c r="K182" s="55"/>
    </row>
    <row r="183" spans="1:11" s="7" customFormat="1" ht="51" customHeight="1">
      <c r="A183" s="78"/>
      <c r="B183" s="82"/>
      <c r="C183" s="36"/>
      <c r="D183" s="39" t="s">
        <v>21</v>
      </c>
      <c r="E183" s="38" t="s">
        <v>212</v>
      </c>
      <c r="F183" s="38" t="s">
        <v>243</v>
      </c>
      <c r="G183" s="38">
        <v>200</v>
      </c>
      <c r="H183" s="25">
        <v>15669.7</v>
      </c>
      <c r="I183" s="25">
        <v>15669.7</v>
      </c>
      <c r="J183" s="25">
        <v>14439.7</v>
      </c>
      <c r="K183" s="55"/>
    </row>
    <row r="184" spans="1:11" s="7" customFormat="1" ht="51" customHeight="1">
      <c r="A184" s="78"/>
      <c r="B184" s="82"/>
      <c r="C184" s="36"/>
      <c r="D184" s="39" t="s">
        <v>21</v>
      </c>
      <c r="E184" s="38" t="s">
        <v>85</v>
      </c>
      <c r="F184" s="38" t="s">
        <v>213</v>
      </c>
      <c r="G184" s="38">
        <v>500</v>
      </c>
      <c r="H184" s="25"/>
      <c r="I184" s="25"/>
      <c r="J184" s="25"/>
      <c r="K184" s="55"/>
    </row>
    <row r="185" spans="1:11" s="7" customFormat="1" ht="51" customHeight="1">
      <c r="A185" s="78"/>
      <c r="B185" s="82"/>
      <c r="C185" s="36"/>
      <c r="D185" s="39" t="s">
        <v>21</v>
      </c>
      <c r="E185" s="38" t="s">
        <v>131</v>
      </c>
      <c r="F185" s="38" t="s">
        <v>242</v>
      </c>
      <c r="G185" s="38">
        <v>500</v>
      </c>
      <c r="H185" s="25">
        <v>1694.5</v>
      </c>
      <c r="I185" s="25">
        <v>1694.5</v>
      </c>
      <c r="J185" s="25">
        <v>1694.5</v>
      </c>
      <c r="K185" s="55"/>
    </row>
    <row r="186" spans="1:11" s="7" customFormat="1" ht="51" customHeight="1">
      <c r="A186" s="78"/>
      <c r="B186" s="82"/>
      <c r="C186" s="35"/>
      <c r="D186" s="39" t="s">
        <v>21</v>
      </c>
      <c r="E186" s="38" t="s">
        <v>90</v>
      </c>
      <c r="F186" s="38" t="s">
        <v>214</v>
      </c>
      <c r="G186" s="38">
        <v>500</v>
      </c>
      <c r="H186" s="25">
        <v>91337.3</v>
      </c>
      <c r="I186" s="25">
        <v>91337.3</v>
      </c>
      <c r="J186" s="25">
        <v>87576.7</v>
      </c>
      <c r="K186" s="55"/>
    </row>
    <row r="187" spans="1:13" s="7" customFormat="1" ht="57" customHeight="1">
      <c r="A187" s="221" t="s">
        <v>59</v>
      </c>
      <c r="B187" s="237" t="s">
        <v>49</v>
      </c>
      <c r="C187" s="28" t="s">
        <v>13</v>
      </c>
      <c r="D187" s="41"/>
      <c r="E187" s="44"/>
      <c r="F187" s="44"/>
      <c r="G187" s="44"/>
      <c r="H187" s="57">
        <f>H189</f>
        <v>4627.6</v>
      </c>
      <c r="I187" s="57">
        <f>I189</f>
        <v>4627.6</v>
      </c>
      <c r="J187" s="57">
        <f>J189</f>
        <v>4627.6</v>
      </c>
      <c r="K187" s="55">
        <v>4627.6</v>
      </c>
      <c r="L187" s="64">
        <f>H187-K187</f>
        <v>0</v>
      </c>
      <c r="M187" s="64">
        <f>4627.6-J187</f>
        <v>0</v>
      </c>
    </row>
    <row r="188" spans="1:11" s="7" customFormat="1" ht="30.75" customHeight="1">
      <c r="A188" s="222"/>
      <c r="B188" s="238"/>
      <c r="C188" s="11" t="s">
        <v>14</v>
      </c>
      <c r="D188" s="41"/>
      <c r="E188" s="44"/>
      <c r="F188" s="44"/>
      <c r="G188" s="44"/>
      <c r="H188" s="73"/>
      <c r="I188" s="73"/>
      <c r="J188" s="73"/>
      <c r="K188" s="55"/>
    </row>
    <row r="189" spans="1:11" s="7" customFormat="1" ht="95.25" customHeight="1">
      <c r="A189" s="222"/>
      <c r="B189" s="238"/>
      <c r="C189" s="11" t="s">
        <v>63</v>
      </c>
      <c r="D189" s="39" t="s">
        <v>62</v>
      </c>
      <c r="E189" s="38"/>
      <c r="F189" s="38"/>
      <c r="G189" s="38"/>
      <c r="H189" s="25">
        <f>H190+H192+H193+H191</f>
        <v>4627.6</v>
      </c>
      <c r="I189" s="25">
        <f>I190+I192+I193+I191</f>
        <v>4627.6</v>
      </c>
      <c r="J189" s="25">
        <f>J190+J192+J193+J191</f>
        <v>4627.6</v>
      </c>
      <c r="K189" s="55"/>
    </row>
    <row r="190" spans="1:11" s="7" customFormat="1" ht="57" customHeight="1">
      <c r="A190" s="222"/>
      <c r="B190" s="238"/>
      <c r="C190" s="11"/>
      <c r="D190" s="39" t="s">
        <v>62</v>
      </c>
      <c r="E190" s="38" t="s">
        <v>92</v>
      </c>
      <c r="F190" s="38">
        <v>1000282010</v>
      </c>
      <c r="G190" s="38">
        <v>100</v>
      </c>
      <c r="H190" s="25">
        <v>3793.2</v>
      </c>
      <c r="I190" s="25">
        <v>3793.2</v>
      </c>
      <c r="J190" s="25">
        <v>3793.2</v>
      </c>
      <c r="K190" s="55"/>
    </row>
    <row r="191" spans="1:11" s="7" customFormat="1" ht="57" customHeight="1">
      <c r="A191" s="222"/>
      <c r="B191" s="238"/>
      <c r="C191" s="11"/>
      <c r="D191" s="39" t="s">
        <v>62</v>
      </c>
      <c r="E191" s="38" t="s">
        <v>92</v>
      </c>
      <c r="F191" s="38">
        <v>1000180200</v>
      </c>
      <c r="G191" s="38">
        <v>200</v>
      </c>
      <c r="H191" s="25">
        <v>375.8</v>
      </c>
      <c r="I191" s="25">
        <v>375.8</v>
      </c>
      <c r="J191" s="25">
        <v>375.8</v>
      </c>
      <c r="K191" s="55"/>
    </row>
    <row r="192" spans="1:11" s="7" customFormat="1" ht="51" customHeight="1">
      <c r="A192" s="222"/>
      <c r="B192" s="238"/>
      <c r="C192" s="11"/>
      <c r="D192" s="39" t="s">
        <v>62</v>
      </c>
      <c r="E192" s="38" t="s">
        <v>92</v>
      </c>
      <c r="F192" s="38">
        <v>1000282010</v>
      </c>
      <c r="G192" s="38">
        <v>200</v>
      </c>
      <c r="H192" s="25">
        <v>458.6</v>
      </c>
      <c r="I192" s="25">
        <v>458.6</v>
      </c>
      <c r="J192" s="25">
        <v>458.6</v>
      </c>
      <c r="K192" s="55"/>
    </row>
    <row r="193" spans="1:11" s="7" customFormat="1" ht="34.5" customHeight="1">
      <c r="A193" s="223"/>
      <c r="B193" s="239"/>
      <c r="C193" s="11"/>
      <c r="D193" s="39" t="s">
        <v>62</v>
      </c>
      <c r="E193" s="38" t="s">
        <v>92</v>
      </c>
      <c r="F193" s="38">
        <v>1000282010</v>
      </c>
      <c r="G193" s="38">
        <v>800</v>
      </c>
      <c r="H193" s="25"/>
      <c r="I193" s="25"/>
      <c r="J193" s="25"/>
      <c r="K193" s="55"/>
    </row>
    <row r="194" spans="1:13" s="7" customFormat="1" ht="51" customHeight="1">
      <c r="A194" s="221" t="s">
        <v>60</v>
      </c>
      <c r="B194" s="224" t="s">
        <v>225</v>
      </c>
      <c r="C194" s="28" t="s">
        <v>13</v>
      </c>
      <c r="D194" s="41"/>
      <c r="E194" s="44"/>
      <c r="F194" s="44"/>
      <c r="G194" s="44"/>
      <c r="H194" s="57">
        <f>H196</f>
        <v>141742.4</v>
      </c>
      <c r="I194" s="57">
        <f>I196</f>
        <v>141742.4</v>
      </c>
      <c r="J194" s="57">
        <f>J196</f>
        <v>141642.4</v>
      </c>
      <c r="K194" s="55">
        <v>141742.4</v>
      </c>
      <c r="L194" s="64">
        <f>H194-K194</f>
        <v>0</v>
      </c>
      <c r="M194" s="64">
        <f>141642.4-J194</f>
        <v>0</v>
      </c>
    </row>
    <row r="195" spans="1:11" s="7" customFormat="1" ht="51" customHeight="1">
      <c r="A195" s="222"/>
      <c r="B195" s="225"/>
      <c r="C195" s="11" t="s">
        <v>14</v>
      </c>
      <c r="D195" s="39"/>
      <c r="E195" s="38"/>
      <c r="F195" s="38"/>
      <c r="G195" s="38"/>
      <c r="H195" s="25"/>
      <c r="I195" s="25"/>
      <c r="J195" s="25"/>
      <c r="K195" s="55"/>
    </row>
    <row r="196" spans="1:11" s="7" customFormat="1" ht="51" customHeight="1">
      <c r="A196" s="222"/>
      <c r="B196" s="225"/>
      <c r="C196" s="36" t="s">
        <v>24</v>
      </c>
      <c r="D196" s="39" t="s">
        <v>21</v>
      </c>
      <c r="E196" s="38"/>
      <c r="F196" s="38"/>
      <c r="G196" s="38"/>
      <c r="H196" s="25">
        <f>+H199+H201+H202+H203+H205+H206+H208+H209+H204+H200+H197+H198+H207</f>
        <v>141742.4</v>
      </c>
      <c r="I196" s="25">
        <f>+I199+I201+I202+I203+I205+I206+I208+I209+I204+I200+I197+I198+I207</f>
        <v>141742.4</v>
      </c>
      <c r="J196" s="25">
        <f>+J199+J201+J202+J203+J205+J206+J208+J209+J204+J200+J197+J198+J207</f>
        <v>141642.4</v>
      </c>
      <c r="K196" s="55"/>
    </row>
    <row r="197" spans="1:11" s="7" customFormat="1" ht="51" customHeight="1">
      <c r="A197" s="222"/>
      <c r="B197" s="225"/>
      <c r="C197" s="36"/>
      <c r="D197" s="39" t="s">
        <v>21</v>
      </c>
      <c r="E197" s="38" t="s">
        <v>244</v>
      </c>
      <c r="F197" s="38">
        <v>1100951200</v>
      </c>
      <c r="G197" s="38">
        <v>200</v>
      </c>
      <c r="H197" s="25"/>
      <c r="I197" s="25"/>
      <c r="J197" s="25"/>
      <c r="K197" s="55"/>
    </row>
    <row r="198" spans="1:11" s="7" customFormat="1" ht="51" customHeight="1">
      <c r="A198" s="222"/>
      <c r="B198" s="225"/>
      <c r="C198" s="36"/>
      <c r="D198" s="39" t="s">
        <v>21</v>
      </c>
      <c r="E198" s="38" t="s">
        <v>94</v>
      </c>
      <c r="F198" s="38">
        <v>1100180540</v>
      </c>
      <c r="G198" s="38">
        <v>800</v>
      </c>
      <c r="H198" s="25">
        <v>100</v>
      </c>
      <c r="I198" s="25">
        <v>100</v>
      </c>
      <c r="J198" s="25">
        <v>0</v>
      </c>
      <c r="K198" s="55"/>
    </row>
    <row r="199" spans="1:11" s="7" customFormat="1" ht="51" customHeight="1">
      <c r="A199" s="222"/>
      <c r="B199" s="225"/>
      <c r="C199" s="28"/>
      <c r="D199" s="39" t="s">
        <v>21</v>
      </c>
      <c r="E199" s="38" t="s">
        <v>184</v>
      </c>
      <c r="F199" s="38">
        <v>1100870350</v>
      </c>
      <c r="G199" s="38">
        <v>200</v>
      </c>
      <c r="H199" s="83"/>
      <c r="I199" s="25"/>
      <c r="J199" s="25"/>
      <c r="K199" s="55"/>
    </row>
    <row r="200" spans="1:11" s="7" customFormat="1" ht="51" customHeight="1">
      <c r="A200" s="222"/>
      <c r="B200" s="225"/>
      <c r="C200" s="28"/>
      <c r="D200" s="39" t="s">
        <v>21</v>
      </c>
      <c r="E200" s="38" t="s">
        <v>184</v>
      </c>
      <c r="F200" s="38">
        <v>1100880350</v>
      </c>
      <c r="G200" s="38">
        <v>200</v>
      </c>
      <c r="H200" s="83">
        <v>528</v>
      </c>
      <c r="I200" s="25">
        <v>528</v>
      </c>
      <c r="J200" s="25">
        <v>528</v>
      </c>
      <c r="K200" s="55"/>
    </row>
    <row r="201" spans="1:11" s="7" customFormat="1" ht="51" customHeight="1">
      <c r="A201" s="222"/>
      <c r="B201" s="225"/>
      <c r="C201" s="11"/>
      <c r="D201" s="39" t="s">
        <v>21</v>
      </c>
      <c r="E201" s="38">
        <v>1401</v>
      </c>
      <c r="F201" s="38">
        <v>1100278050</v>
      </c>
      <c r="G201" s="38">
        <v>500</v>
      </c>
      <c r="H201" s="83">
        <v>7238</v>
      </c>
      <c r="I201" s="25">
        <v>7238</v>
      </c>
      <c r="J201" s="25">
        <v>7238</v>
      </c>
      <c r="K201" s="55"/>
    </row>
    <row r="202" spans="1:11" s="7" customFormat="1" ht="51" customHeight="1">
      <c r="A202" s="222"/>
      <c r="B202" s="225"/>
      <c r="C202" s="11"/>
      <c r="D202" s="39" t="s">
        <v>21</v>
      </c>
      <c r="E202" s="38">
        <v>1401</v>
      </c>
      <c r="F202" s="38">
        <v>1100288020</v>
      </c>
      <c r="G202" s="38">
        <v>500</v>
      </c>
      <c r="H202" s="83">
        <v>7000</v>
      </c>
      <c r="I202" s="25">
        <v>7000</v>
      </c>
      <c r="J202" s="25">
        <v>7000</v>
      </c>
      <c r="K202" s="55"/>
    </row>
    <row r="203" spans="1:11" s="7" customFormat="1" ht="51" customHeight="1">
      <c r="A203" s="222"/>
      <c r="B203" s="225"/>
      <c r="C203" s="11"/>
      <c r="D203" s="39" t="s">
        <v>21</v>
      </c>
      <c r="E203" s="38">
        <v>1403</v>
      </c>
      <c r="F203" s="38" t="s">
        <v>186</v>
      </c>
      <c r="G203" s="38">
        <v>500</v>
      </c>
      <c r="H203" s="83">
        <v>122724.4</v>
      </c>
      <c r="I203" s="25">
        <v>122724.4</v>
      </c>
      <c r="J203" s="25">
        <v>122724.4</v>
      </c>
      <c r="K203" s="55"/>
    </row>
    <row r="204" spans="1:11" s="7" customFormat="1" ht="51" customHeight="1">
      <c r="A204" s="222"/>
      <c r="B204" s="225"/>
      <c r="C204" s="11"/>
      <c r="D204" s="39" t="s">
        <v>21</v>
      </c>
      <c r="E204" s="38">
        <v>1403</v>
      </c>
      <c r="F204" s="38">
        <v>1101020540</v>
      </c>
      <c r="G204" s="38">
        <v>500</v>
      </c>
      <c r="H204" s="83">
        <v>67</v>
      </c>
      <c r="I204" s="25">
        <v>67</v>
      </c>
      <c r="J204" s="25">
        <v>67</v>
      </c>
      <c r="K204" s="55"/>
    </row>
    <row r="205" spans="1:11" s="7" customFormat="1" ht="51" customHeight="1">
      <c r="A205" s="222"/>
      <c r="B205" s="225"/>
      <c r="C205" s="11"/>
      <c r="D205" s="39" t="s">
        <v>21</v>
      </c>
      <c r="E205" s="38" t="s">
        <v>92</v>
      </c>
      <c r="F205" s="38">
        <v>1100678090</v>
      </c>
      <c r="G205" s="38">
        <v>100</v>
      </c>
      <c r="H205" s="83">
        <v>507</v>
      </c>
      <c r="I205" s="25">
        <v>507</v>
      </c>
      <c r="J205" s="25">
        <v>507</v>
      </c>
      <c r="K205" s="55"/>
    </row>
    <row r="206" spans="1:11" s="7" customFormat="1" ht="51" customHeight="1">
      <c r="A206" s="222"/>
      <c r="B206" s="225"/>
      <c r="C206" s="11"/>
      <c r="D206" s="39" t="s">
        <v>21</v>
      </c>
      <c r="E206" s="38" t="s">
        <v>92</v>
      </c>
      <c r="F206" s="38">
        <v>1100578391</v>
      </c>
      <c r="G206" s="38">
        <v>100</v>
      </c>
      <c r="H206" s="187">
        <v>517</v>
      </c>
      <c r="I206" s="188">
        <v>517</v>
      </c>
      <c r="J206" s="188">
        <v>517</v>
      </c>
      <c r="K206" s="55"/>
    </row>
    <row r="207" spans="1:11" s="7" customFormat="1" ht="51" customHeight="1">
      <c r="A207" s="222"/>
      <c r="B207" s="225"/>
      <c r="C207" s="28"/>
      <c r="D207" s="39" t="s">
        <v>21</v>
      </c>
      <c r="E207" s="38" t="s">
        <v>92</v>
      </c>
      <c r="F207" s="38">
        <v>1101100590</v>
      </c>
      <c r="G207" s="186">
        <v>100</v>
      </c>
      <c r="H207" s="191">
        <v>1946.2</v>
      </c>
      <c r="I207" s="191">
        <v>1946.2</v>
      </c>
      <c r="J207" s="191">
        <v>1946.2</v>
      </c>
      <c r="K207" s="55"/>
    </row>
    <row r="208" spans="1:11" s="7" customFormat="1" ht="51" customHeight="1">
      <c r="A208" s="222"/>
      <c r="B208" s="225"/>
      <c r="C208" s="11"/>
      <c r="D208" s="39" t="s">
        <v>21</v>
      </c>
      <c r="E208" s="38" t="s">
        <v>92</v>
      </c>
      <c r="F208" s="38">
        <v>1101100590</v>
      </c>
      <c r="G208" s="38">
        <v>200</v>
      </c>
      <c r="H208" s="189">
        <v>174.8</v>
      </c>
      <c r="I208" s="190">
        <v>174.8</v>
      </c>
      <c r="J208" s="190">
        <v>174.8</v>
      </c>
      <c r="K208" s="55"/>
    </row>
    <row r="209" spans="1:11" s="7" customFormat="1" ht="51" customHeight="1">
      <c r="A209" s="223"/>
      <c r="B209" s="226"/>
      <c r="C209" s="11"/>
      <c r="D209" s="39" t="s">
        <v>21</v>
      </c>
      <c r="E209" s="38">
        <v>1403</v>
      </c>
      <c r="F209" s="38">
        <v>1100770100</v>
      </c>
      <c r="G209" s="38">
        <v>500</v>
      </c>
      <c r="H209" s="83">
        <v>940</v>
      </c>
      <c r="I209" s="25">
        <v>940</v>
      </c>
      <c r="J209" s="25">
        <v>940</v>
      </c>
      <c r="K209" s="55"/>
    </row>
    <row r="210" spans="1:14" s="7" customFormat="1" ht="51" customHeight="1">
      <c r="A210" s="221" t="s">
        <v>61</v>
      </c>
      <c r="B210" s="237" t="s">
        <v>65</v>
      </c>
      <c r="C210" s="28" t="s">
        <v>245</v>
      </c>
      <c r="D210" s="41"/>
      <c r="E210" s="44"/>
      <c r="F210" s="44"/>
      <c r="G210" s="44"/>
      <c r="H210" s="57">
        <f>H211+H212+H213+H214+H215</f>
        <v>115808.80000000002</v>
      </c>
      <c r="I210" s="57">
        <f>I211+I212+I213+I214+I215</f>
        <v>115808.80000000002</v>
      </c>
      <c r="J210" s="57">
        <f>J211+J212+J213+J214+J215</f>
        <v>114515.00000000001</v>
      </c>
      <c r="K210" s="104">
        <v>115808.9</v>
      </c>
      <c r="L210" s="115">
        <f>H210-K210</f>
        <v>-0.09999999997671694</v>
      </c>
      <c r="M210" s="64">
        <f>114514.9-J210</f>
        <v>-0.10000000002037268</v>
      </c>
      <c r="N210" s="64"/>
    </row>
    <row r="211" spans="1:11" s="7" customFormat="1" ht="51" customHeight="1">
      <c r="A211" s="222"/>
      <c r="B211" s="238"/>
      <c r="C211" s="36" t="s">
        <v>246</v>
      </c>
      <c r="D211" s="39" t="s">
        <v>230</v>
      </c>
      <c r="E211" s="38"/>
      <c r="F211" s="38"/>
      <c r="G211" s="38"/>
      <c r="H211" s="25">
        <f>H255+H223</f>
        <v>1842.5</v>
      </c>
      <c r="I211" s="25">
        <f>I255+I223</f>
        <v>1842.5</v>
      </c>
      <c r="J211" s="25">
        <f>J255+J223</f>
        <v>1842.5</v>
      </c>
      <c r="K211" s="55"/>
    </row>
    <row r="212" spans="1:11" s="7" customFormat="1" ht="57.75" customHeight="1">
      <c r="A212" s="222"/>
      <c r="B212" s="238"/>
      <c r="C212" s="11" t="s">
        <v>95</v>
      </c>
      <c r="D212" s="39" t="s">
        <v>96</v>
      </c>
      <c r="E212" s="38"/>
      <c r="F212" s="38"/>
      <c r="G212" s="38"/>
      <c r="H212" s="25">
        <f>H251</f>
        <v>901.3000000000001</v>
      </c>
      <c r="I212" s="25">
        <f>I251</f>
        <v>901.3000000000001</v>
      </c>
      <c r="J212" s="25">
        <f>J251</f>
        <v>901.3000000000001</v>
      </c>
      <c r="K212" s="55">
        <f>H212+H213+H214+H215</f>
        <v>113966.30000000002</v>
      </c>
    </row>
    <row r="213" spans="1:11" s="7" customFormat="1" ht="75.75" customHeight="1">
      <c r="A213" s="222"/>
      <c r="B213" s="238"/>
      <c r="C213" s="11" t="s">
        <v>63</v>
      </c>
      <c r="D213" s="39" t="s">
        <v>62</v>
      </c>
      <c r="E213" s="38"/>
      <c r="F213" s="38"/>
      <c r="G213" s="38"/>
      <c r="H213" s="25">
        <f>H258</f>
        <v>95</v>
      </c>
      <c r="I213" s="25">
        <f>I258</f>
        <v>95</v>
      </c>
      <c r="J213" s="25">
        <f>J258</f>
        <v>95</v>
      </c>
      <c r="K213" s="55"/>
    </row>
    <row r="214" spans="1:11" s="7" customFormat="1" ht="57.75" customHeight="1">
      <c r="A214" s="222"/>
      <c r="B214" s="238"/>
      <c r="C214" s="11" t="s">
        <v>251</v>
      </c>
      <c r="D214" s="39" t="s">
        <v>46</v>
      </c>
      <c r="E214" s="38"/>
      <c r="F214" s="38"/>
      <c r="G214" s="38"/>
      <c r="H214" s="25">
        <f>H224</f>
        <v>13.8</v>
      </c>
      <c r="I214" s="25">
        <f>I224</f>
        <v>13.8</v>
      </c>
      <c r="J214" s="25">
        <f>J224</f>
        <v>13.8</v>
      </c>
      <c r="K214" s="55"/>
    </row>
    <row r="215" spans="1:11" s="7" customFormat="1" ht="51" customHeight="1">
      <c r="A215" s="222"/>
      <c r="B215" s="238"/>
      <c r="C215" s="11" t="s">
        <v>24</v>
      </c>
      <c r="D215" s="39" t="s">
        <v>21</v>
      </c>
      <c r="E215" s="38"/>
      <c r="F215" s="38"/>
      <c r="G215" s="38"/>
      <c r="H215" s="25">
        <f>H220+H225+H228+H260+H216</f>
        <v>112956.20000000001</v>
      </c>
      <c r="I215" s="25">
        <f>I220+I225+I228+I260+I216</f>
        <v>112956.20000000001</v>
      </c>
      <c r="J215" s="25">
        <f>J220+J225+J228+J260+J216</f>
        <v>111662.40000000001</v>
      </c>
      <c r="K215" s="55"/>
    </row>
    <row r="216" spans="1:11" s="7" customFormat="1" ht="82.5" customHeight="1">
      <c r="A216" s="114" t="s">
        <v>247</v>
      </c>
      <c r="B216" s="136" t="s">
        <v>248</v>
      </c>
      <c r="C216" s="36"/>
      <c r="D216" s="45" t="s">
        <v>21</v>
      </c>
      <c r="E216" s="38"/>
      <c r="F216" s="38"/>
      <c r="G216" s="38"/>
      <c r="H216" s="25">
        <f>H217+H218</f>
        <v>4535</v>
      </c>
      <c r="I216" s="25">
        <f>I217+I218</f>
        <v>4535</v>
      </c>
      <c r="J216" s="25">
        <f>J217+J218</f>
        <v>4535</v>
      </c>
      <c r="K216" s="55"/>
    </row>
    <row r="217" spans="1:11" s="7" customFormat="1" ht="51" customHeight="1">
      <c r="A217" s="79"/>
      <c r="B217" s="113"/>
      <c r="C217" s="36"/>
      <c r="D217" s="34" t="s">
        <v>21</v>
      </c>
      <c r="E217" s="38" t="s">
        <v>249</v>
      </c>
      <c r="F217" s="38">
        <v>1200100590</v>
      </c>
      <c r="G217" s="38">
        <v>100</v>
      </c>
      <c r="H217" s="24">
        <v>4520</v>
      </c>
      <c r="I217" s="24">
        <v>4520</v>
      </c>
      <c r="J217" s="24">
        <v>4520</v>
      </c>
      <c r="K217" s="55"/>
    </row>
    <row r="218" spans="1:11" s="7" customFormat="1" ht="51" customHeight="1">
      <c r="A218" s="79"/>
      <c r="B218" s="113"/>
      <c r="C218" s="36"/>
      <c r="D218" s="34" t="s">
        <v>21</v>
      </c>
      <c r="E218" s="38" t="s">
        <v>249</v>
      </c>
      <c r="F218" s="38">
        <v>1200100590</v>
      </c>
      <c r="G218" s="38">
        <v>200</v>
      </c>
      <c r="H218" s="24">
        <v>15</v>
      </c>
      <c r="I218" s="24">
        <v>15</v>
      </c>
      <c r="J218" s="24">
        <v>15</v>
      </c>
      <c r="K218" s="55"/>
    </row>
    <row r="219" spans="1:11" s="7" customFormat="1" ht="18.75">
      <c r="A219" s="240" t="s">
        <v>16</v>
      </c>
      <c r="B219" s="236" t="s">
        <v>97</v>
      </c>
      <c r="C219" s="36"/>
      <c r="D219" s="15"/>
      <c r="E219" s="38"/>
      <c r="F219" s="38"/>
      <c r="G219" s="38"/>
      <c r="H219" s="33">
        <f>H220</f>
        <v>0</v>
      </c>
      <c r="I219" s="33">
        <f>I220</f>
        <v>0</v>
      </c>
      <c r="J219" s="33">
        <f>J220</f>
        <v>0</v>
      </c>
      <c r="K219" s="55"/>
    </row>
    <row r="220" spans="1:11" s="7" customFormat="1" ht="57.75" customHeight="1">
      <c r="A220" s="240"/>
      <c r="B220" s="236"/>
      <c r="C220" s="36"/>
      <c r="D220" s="34" t="s">
        <v>21</v>
      </c>
      <c r="E220" s="38" t="s">
        <v>98</v>
      </c>
      <c r="F220" s="38">
        <v>1210280620</v>
      </c>
      <c r="G220" s="38">
        <v>200</v>
      </c>
      <c r="H220" s="24">
        <v>0</v>
      </c>
      <c r="I220" s="24">
        <v>0</v>
      </c>
      <c r="J220" s="24">
        <v>0</v>
      </c>
      <c r="K220" s="55"/>
    </row>
    <row r="221" spans="1:11" s="7" customFormat="1" ht="30.75" customHeight="1">
      <c r="A221" s="247" t="s">
        <v>17</v>
      </c>
      <c r="B221" s="249" t="s">
        <v>99</v>
      </c>
      <c r="C221" s="11"/>
      <c r="D221" s="45"/>
      <c r="E221" s="38"/>
      <c r="F221" s="38"/>
      <c r="G221" s="38"/>
      <c r="H221" s="73">
        <f>H222</f>
        <v>76.8</v>
      </c>
      <c r="I221" s="32">
        <f>I222</f>
        <v>76.8</v>
      </c>
      <c r="J221" s="32">
        <f>J222</f>
        <v>76.8</v>
      </c>
      <c r="K221" s="55"/>
    </row>
    <row r="222" spans="1:11" s="7" customFormat="1" ht="42.75" customHeight="1">
      <c r="A222" s="248"/>
      <c r="B222" s="250"/>
      <c r="C222" s="11"/>
      <c r="D222" s="45"/>
      <c r="E222" s="38"/>
      <c r="F222" s="38"/>
      <c r="G222" s="38"/>
      <c r="H222" s="83">
        <f>H223+H224+H225</f>
        <v>76.8</v>
      </c>
      <c r="I222" s="25">
        <f>I223+I224+I225</f>
        <v>76.8</v>
      </c>
      <c r="J222" s="25">
        <f>J223+J224+J225</f>
        <v>76.8</v>
      </c>
      <c r="K222" s="55"/>
    </row>
    <row r="223" spans="1:11" s="7" customFormat="1" ht="18.75">
      <c r="A223" s="76"/>
      <c r="B223" s="137"/>
      <c r="C223" s="11"/>
      <c r="D223" s="45" t="s">
        <v>230</v>
      </c>
      <c r="E223" s="38" t="s">
        <v>98</v>
      </c>
      <c r="F223" s="38">
        <v>1220280630</v>
      </c>
      <c r="G223" s="38">
        <v>200</v>
      </c>
      <c r="H223" s="83"/>
      <c r="I223" s="25"/>
      <c r="J223" s="25"/>
      <c r="K223" s="55"/>
    </row>
    <row r="224" spans="1:11" s="7" customFormat="1" ht="18.75">
      <c r="A224" s="76"/>
      <c r="B224" s="137"/>
      <c r="C224" s="11"/>
      <c r="D224" s="45" t="s">
        <v>46</v>
      </c>
      <c r="E224" s="38" t="s">
        <v>98</v>
      </c>
      <c r="F224" s="38">
        <v>1220280630</v>
      </c>
      <c r="G224" s="38">
        <v>200</v>
      </c>
      <c r="H224" s="83">
        <v>13.8</v>
      </c>
      <c r="I224" s="25">
        <v>13.8</v>
      </c>
      <c r="J224" s="25">
        <v>13.8</v>
      </c>
      <c r="K224" s="55"/>
    </row>
    <row r="225" spans="1:11" s="7" customFormat="1" ht="18.75">
      <c r="A225" s="76"/>
      <c r="B225" s="137"/>
      <c r="C225" s="28"/>
      <c r="D225" s="45" t="s">
        <v>21</v>
      </c>
      <c r="E225" s="38" t="s">
        <v>98</v>
      </c>
      <c r="F225" s="38">
        <v>1220280630</v>
      </c>
      <c r="G225" s="38">
        <v>200</v>
      </c>
      <c r="H225" s="83">
        <v>63</v>
      </c>
      <c r="I225" s="25">
        <v>63</v>
      </c>
      <c r="J225" s="25">
        <v>63</v>
      </c>
      <c r="K225" s="55"/>
    </row>
    <row r="226" spans="1:11" s="7" customFormat="1" ht="18.75">
      <c r="A226" s="192"/>
      <c r="B226" s="194"/>
      <c r="C226" s="28"/>
      <c r="D226" s="45"/>
      <c r="E226" s="38"/>
      <c r="F226" s="38"/>
      <c r="G226" s="38"/>
      <c r="H226" s="83"/>
      <c r="I226" s="25"/>
      <c r="J226" s="25"/>
      <c r="K226" s="55"/>
    </row>
    <row r="227" spans="1:12" s="7" customFormat="1" ht="75.75" customHeight="1">
      <c r="A227" s="251" t="s">
        <v>27</v>
      </c>
      <c r="B227" s="138" t="s">
        <v>100</v>
      </c>
      <c r="C227" s="11" t="s">
        <v>245</v>
      </c>
      <c r="D227" s="34"/>
      <c r="E227" s="38"/>
      <c r="F227" s="38"/>
      <c r="G227" s="38"/>
      <c r="H227" s="33">
        <f>H228+H251+H255+H258</f>
        <v>92932.80000000002</v>
      </c>
      <c r="I227" s="33">
        <f>I228+I251+I255+I258</f>
        <v>92932.80000000002</v>
      </c>
      <c r="J227" s="33">
        <f>J228+J251+J255+J258</f>
        <v>91639.00000000001</v>
      </c>
      <c r="K227" s="55">
        <v>92932.9</v>
      </c>
      <c r="L227" s="64">
        <f>H227-K227</f>
        <v>-0.09999999997671694</v>
      </c>
    </row>
    <row r="228" spans="1:11" s="7" customFormat="1" ht="37.5">
      <c r="A228" s="252"/>
      <c r="B228" s="139"/>
      <c r="C228" s="11" t="s">
        <v>24</v>
      </c>
      <c r="D228" s="19" t="s">
        <v>21</v>
      </c>
      <c r="E228" s="38"/>
      <c r="F228" s="38"/>
      <c r="G228" s="38"/>
      <c r="H228" s="20">
        <f>H229+H230+H231+H232+H233+H234+H235+H236+H237+H238+H239+H240+H241+H242+H243+H244+H245+H246+H247+H248+H249+H250</f>
        <v>90094.00000000001</v>
      </c>
      <c r="I228" s="20">
        <f>I229+I230+I231+I232+I233+I234+I235+I236+I237+I238+I239+I240+I241+I242+I243+I244+I245+I246+I247+I248+I249+I250</f>
        <v>90094.00000000001</v>
      </c>
      <c r="J228" s="20">
        <f>J229+J230+J231+J232+J233+J234+J235+J236+J237+J238+J239+J240+J241+J242+J243+J244+J245+J246+J247+J248+J249+J250</f>
        <v>88800.20000000001</v>
      </c>
      <c r="K228" s="55"/>
    </row>
    <row r="229" spans="1:11" s="7" customFormat="1" ht="18.75">
      <c r="A229" s="252"/>
      <c r="B229" s="139"/>
      <c r="C229" s="11"/>
      <c r="D229" s="45" t="s">
        <v>21</v>
      </c>
      <c r="E229" s="38">
        <v>1403</v>
      </c>
      <c r="F229" s="38">
        <v>1230778270</v>
      </c>
      <c r="G229" s="38">
        <v>500</v>
      </c>
      <c r="H229" s="24"/>
      <c r="I229" s="24"/>
      <c r="J229" s="24"/>
      <c r="K229" s="55"/>
    </row>
    <row r="230" spans="1:11" s="7" customFormat="1" ht="18.75">
      <c r="A230" s="252"/>
      <c r="B230" s="139"/>
      <c r="C230" s="11"/>
      <c r="D230" s="45" t="s">
        <v>21</v>
      </c>
      <c r="E230" s="38">
        <v>1403</v>
      </c>
      <c r="F230" s="38">
        <v>1230779060</v>
      </c>
      <c r="G230" s="38">
        <v>500</v>
      </c>
      <c r="H230" s="24"/>
      <c r="I230" s="24"/>
      <c r="J230" s="24"/>
      <c r="K230" s="55"/>
    </row>
    <row r="231" spans="1:11" s="7" customFormat="1" ht="18.75">
      <c r="A231" s="252"/>
      <c r="B231" s="139"/>
      <c r="C231" s="68"/>
      <c r="D231" s="45" t="s">
        <v>21</v>
      </c>
      <c r="E231" s="38" t="s">
        <v>218</v>
      </c>
      <c r="F231" s="38" t="s">
        <v>219</v>
      </c>
      <c r="G231" s="38">
        <v>500</v>
      </c>
      <c r="H231" s="83"/>
      <c r="I231" s="25"/>
      <c r="J231" s="25"/>
      <c r="K231" s="55"/>
    </row>
    <row r="232" spans="1:11" s="7" customFormat="1" ht="39" customHeight="1">
      <c r="A232" s="252"/>
      <c r="B232" s="139"/>
      <c r="C232" s="11"/>
      <c r="D232" s="45" t="s">
        <v>21</v>
      </c>
      <c r="E232" s="38">
        <v>1403</v>
      </c>
      <c r="F232" s="87">
        <v>1230788510</v>
      </c>
      <c r="G232" s="38">
        <v>500</v>
      </c>
      <c r="H232" s="83">
        <v>80</v>
      </c>
      <c r="I232" s="25">
        <v>80</v>
      </c>
      <c r="J232" s="25">
        <v>80</v>
      </c>
      <c r="K232" s="55"/>
    </row>
    <row r="233" spans="1:11" s="7" customFormat="1" ht="45" customHeight="1">
      <c r="A233" s="252"/>
      <c r="B233" s="139"/>
      <c r="C233" s="28"/>
      <c r="D233" s="45" t="s">
        <v>21</v>
      </c>
      <c r="E233" s="38">
        <v>1403</v>
      </c>
      <c r="F233" s="38">
        <v>1230820570</v>
      </c>
      <c r="G233" s="38">
        <v>500</v>
      </c>
      <c r="H233" s="83">
        <v>100</v>
      </c>
      <c r="I233" s="25">
        <v>100</v>
      </c>
      <c r="J233" s="25">
        <v>100</v>
      </c>
      <c r="K233" s="55"/>
    </row>
    <row r="234" spans="1:11" s="7" customFormat="1" ht="45" customHeight="1">
      <c r="A234" s="252"/>
      <c r="B234" s="139"/>
      <c r="C234" s="28"/>
      <c r="D234" s="45" t="s">
        <v>21</v>
      </c>
      <c r="E234" s="38">
        <v>1403</v>
      </c>
      <c r="F234" s="38">
        <v>1230879180</v>
      </c>
      <c r="G234" s="38">
        <v>500</v>
      </c>
      <c r="H234" s="83">
        <v>1850</v>
      </c>
      <c r="I234" s="25">
        <v>1850</v>
      </c>
      <c r="J234" s="25">
        <v>1850</v>
      </c>
      <c r="K234" s="55"/>
    </row>
    <row r="235" spans="1:11" s="7" customFormat="1" ht="45" customHeight="1">
      <c r="A235" s="252"/>
      <c r="B235" s="139"/>
      <c r="C235" s="28"/>
      <c r="D235" s="90" t="s">
        <v>21</v>
      </c>
      <c r="E235" s="91" t="s">
        <v>92</v>
      </c>
      <c r="F235" s="91">
        <v>1230880200</v>
      </c>
      <c r="G235" s="91">
        <v>200</v>
      </c>
      <c r="H235" s="83">
        <v>5561.5</v>
      </c>
      <c r="I235" s="25">
        <v>5561.5</v>
      </c>
      <c r="J235" s="25">
        <v>5561.5</v>
      </c>
      <c r="K235" s="55"/>
    </row>
    <row r="236" spans="1:11" s="7" customFormat="1" ht="45" customHeight="1">
      <c r="A236" s="252"/>
      <c r="B236" s="139"/>
      <c r="C236" s="28"/>
      <c r="D236" s="90" t="s">
        <v>21</v>
      </c>
      <c r="E236" s="91" t="s">
        <v>92</v>
      </c>
      <c r="F236" s="91">
        <v>1230800590</v>
      </c>
      <c r="G236" s="91">
        <v>100</v>
      </c>
      <c r="H236" s="83">
        <v>14941.4</v>
      </c>
      <c r="I236" s="25">
        <v>14941.4</v>
      </c>
      <c r="J236" s="25">
        <v>14941.4</v>
      </c>
      <c r="K236" s="55"/>
    </row>
    <row r="237" spans="1:11" s="7" customFormat="1" ht="45" customHeight="1">
      <c r="A237" s="252"/>
      <c r="B237" s="139"/>
      <c r="C237" s="28"/>
      <c r="D237" s="90" t="s">
        <v>21</v>
      </c>
      <c r="E237" s="91" t="s">
        <v>92</v>
      </c>
      <c r="F237" s="91">
        <v>1230800590</v>
      </c>
      <c r="G237" s="91">
        <v>200</v>
      </c>
      <c r="H237" s="83">
        <v>4251.4</v>
      </c>
      <c r="I237" s="25">
        <v>4251.4</v>
      </c>
      <c r="J237" s="25">
        <v>4251.4</v>
      </c>
      <c r="K237" s="55"/>
    </row>
    <row r="238" spans="1:11" s="7" customFormat="1" ht="45" customHeight="1">
      <c r="A238" s="252"/>
      <c r="B238" s="139"/>
      <c r="C238" s="28"/>
      <c r="D238" s="90" t="s">
        <v>21</v>
      </c>
      <c r="E238" s="91" t="s">
        <v>92</v>
      </c>
      <c r="F238" s="91">
        <v>1230800590</v>
      </c>
      <c r="G238" s="91">
        <v>800</v>
      </c>
      <c r="H238" s="83">
        <v>0.4</v>
      </c>
      <c r="I238" s="25">
        <v>0.4</v>
      </c>
      <c r="J238" s="25">
        <v>0.4</v>
      </c>
      <c r="K238" s="55"/>
    </row>
    <row r="239" spans="1:11" s="7" customFormat="1" ht="18.75">
      <c r="A239" s="252"/>
      <c r="B239" s="139"/>
      <c r="C239" s="28"/>
      <c r="D239" s="34" t="s">
        <v>21</v>
      </c>
      <c r="E239" s="38" t="s">
        <v>92</v>
      </c>
      <c r="F239" s="38">
        <v>1230878470</v>
      </c>
      <c r="G239" s="38">
        <v>100</v>
      </c>
      <c r="H239" s="83">
        <v>482.3</v>
      </c>
      <c r="I239" s="83">
        <v>482.3</v>
      </c>
      <c r="J239" s="83">
        <v>482.3</v>
      </c>
      <c r="K239" s="55"/>
    </row>
    <row r="240" spans="1:11" s="7" customFormat="1" ht="18.75">
      <c r="A240" s="252"/>
      <c r="B240" s="139"/>
      <c r="C240" s="11"/>
      <c r="D240" s="90" t="s">
        <v>21</v>
      </c>
      <c r="E240" s="91" t="s">
        <v>92</v>
      </c>
      <c r="F240" s="91">
        <v>1230878470</v>
      </c>
      <c r="G240" s="91">
        <v>200</v>
      </c>
      <c r="H240" s="83">
        <v>1.7</v>
      </c>
      <c r="I240" s="83">
        <v>1.7</v>
      </c>
      <c r="J240" s="83">
        <v>1.7</v>
      </c>
      <c r="K240" s="55"/>
    </row>
    <row r="241" spans="1:11" s="7" customFormat="1" ht="18.75">
      <c r="A241" s="252"/>
      <c r="B241" s="139"/>
      <c r="C241" s="11"/>
      <c r="D241" s="94" t="s">
        <v>21</v>
      </c>
      <c r="E241" s="91" t="s">
        <v>92</v>
      </c>
      <c r="F241" s="95">
        <v>1230880200</v>
      </c>
      <c r="G241" s="95">
        <v>200</v>
      </c>
      <c r="H241" s="96"/>
      <c r="I241" s="83"/>
      <c r="J241" s="83"/>
      <c r="K241" s="55"/>
    </row>
    <row r="242" spans="1:11" s="7" customFormat="1" ht="18.75">
      <c r="A242" s="252"/>
      <c r="B242" s="139"/>
      <c r="C242" s="11"/>
      <c r="D242" s="94" t="s">
        <v>21</v>
      </c>
      <c r="E242" s="95" t="s">
        <v>92</v>
      </c>
      <c r="F242" s="95">
        <v>1230354690</v>
      </c>
      <c r="G242" s="95">
        <v>200</v>
      </c>
      <c r="H242" s="97"/>
      <c r="I242" s="24"/>
      <c r="J242" s="24"/>
      <c r="K242" s="55"/>
    </row>
    <row r="243" spans="1:11" s="7" customFormat="1" ht="31.5" customHeight="1">
      <c r="A243" s="252"/>
      <c r="B243" s="139"/>
      <c r="C243" s="11"/>
      <c r="D243" s="92" t="s">
        <v>21</v>
      </c>
      <c r="E243" s="93">
        <v>1403</v>
      </c>
      <c r="F243" s="93">
        <v>1230778490</v>
      </c>
      <c r="G243" s="93">
        <v>500</v>
      </c>
      <c r="H243" s="24">
        <v>4000</v>
      </c>
      <c r="I243" s="24">
        <v>4000</v>
      </c>
      <c r="J243" s="24">
        <v>4000</v>
      </c>
      <c r="K243" s="55"/>
    </row>
    <row r="244" spans="1:11" s="7" customFormat="1" ht="18.75">
      <c r="A244" s="252"/>
      <c r="B244" s="139"/>
      <c r="C244" s="28"/>
      <c r="D244" s="34" t="s">
        <v>21</v>
      </c>
      <c r="E244" s="38" t="s">
        <v>101</v>
      </c>
      <c r="F244" s="38">
        <v>1230882010</v>
      </c>
      <c r="G244" s="38">
        <v>100</v>
      </c>
      <c r="H244" s="24">
        <v>43506.1</v>
      </c>
      <c r="I244" s="24">
        <v>43506.1</v>
      </c>
      <c r="J244" s="24">
        <v>43506.1</v>
      </c>
      <c r="K244" s="55"/>
    </row>
    <row r="245" spans="1:11" s="7" customFormat="1" ht="18.75">
      <c r="A245" s="252"/>
      <c r="B245" s="139"/>
      <c r="C245" s="28"/>
      <c r="D245" s="34" t="s">
        <v>21</v>
      </c>
      <c r="E245" s="38" t="s">
        <v>101</v>
      </c>
      <c r="F245" s="38">
        <v>1230855490</v>
      </c>
      <c r="G245" s="38">
        <v>100</v>
      </c>
      <c r="H245" s="24">
        <v>1191.1</v>
      </c>
      <c r="I245" s="24">
        <v>1191.1</v>
      </c>
      <c r="J245" s="24">
        <v>1191.1</v>
      </c>
      <c r="K245" s="55"/>
    </row>
    <row r="246" spans="1:11" s="7" customFormat="1" ht="18.75">
      <c r="A246" s="252"/>
      <c r="B246" s="139"/>
      <c r="C246" s="11"/>
      <c r="D246" s="34" t="s">
        <v>21</v>
      </c>
      <c r="E246" s="38" t="s">
        <v>101</v>
      </c>
      <c r="F246" s="38">
        <v>1230882010</v>
      </c>
      <c r="G246" s="38">
        <v>200</v>
      </c>
      <c r="H246" s="24">
        <v>8605.6</v>
      </c>
      <c r="I246" s="24">
        <v>8605.6</v>
      </c>
      <c r="J246" s="24">
        <v>7311.8</v>
      </c>
      <c r="K246" s="55"/>
    </row>
    <row r="247" spans="1:11" s="7" customFormat="1" ht="18.75">
      <c r="A247" s="252"/>
      <c r="B247" s="139"/>
      <c r="C247" s="11"/>
      <c r="D247" s="34" t="s">
        <v>21</v>
      </c>
      <c r="E247" s="38" t="s">
        <v>182</v>
      </c>
      <c r="F247" s="38">
        <v>1230855490</v>
      </c>
      <c r="G247" s="38">
        <v>100</v>
      </c>
      <c r="H247" s="24">
        <v>239.7</v>
      </c>
      <c r="I247" s="24">
        <v>239.7</v>
      </c>
      <c r="J247" s="24">
        <v>239.7</v>
      </c>
      <c r="K247" s="55"/>
    </row>
    <row r="248" spans="1:11" s="7" customFormat="1" ht="18.75">
      <c r="A248" s="252"/>
      <c r="B248" s="139"/>
      <c r="C248" s="11"/>
      <c r="D248" s="34" t="s">
        <v>21</v>
      </c>
      <c r="E248" s="38" t="s">
        <v>182</v>
      </c>
      <c r="F248" s="38">
        <v>1230882010</v>
      </c>
      <c r="G248" s="38">
        <v>100</v>
      </c>
      <c r="H248" s="24">
        <v>5108.6</v>
      </c>
      <c r="I248" s="24">
        <v>5108.6</v>
      </c>
      <c r="J248" s="24">
        <v>5108.6</v>
      </c>
      <c r="K248" s="55"/>
    </row>
    <row r="249" spans="1:11" s="7" customFormat="1" ht="18.75">
      <c r="A249" s="252"/>
      <c r="B249" s="139"/>
      <c r="C249" s="80"/>
      <c r="D249" s="34" t="s">
        <v>21</v>
      </c>
      <c r="E249" s="38" t="s">
        <v>101</v>
      </c>
      <c r="F249" s="38">
        <v>1230882010</v>
      </c>
      <c r="G249" s="38">
        <v>800</v>
      </c>
      <c r="H249" s="24">
        <v>174.2</v>
      </c>
      <c r="I249" s="24">
        <v>174.2</v>
      </c>
      <c r="J249" s="24">
        <v>174.2</v>
      </c>
      <c r="K249" s="55"/>
    </row>
    <row r="250" spans="1:11" s="7" customFormat="1" ht="18.75">
      <c r="A250" s="252"/>
      <c r="B250" s="139"/>
      <c r="C250" s="112"/>
      <c r="D250" s="34" t="s">
        <v>21</v>
      </c>
      <c r="E250" s="38" t="s">
        <v>102</v>
      </c>
      <c r="F250" s="38">
        <v>1230800590</v>
      </c>
      <c r="G250" s="38">
        <v>800</v>
      </c>
      <c r="H250" s="24"/>
      <c r="I250" s="24"/>
      <c r="J250" s="24"/>
      <c r="K250" s="55"/>
    </row>
    <row r="251" spans="1:11" s="7" customFormat="1" ht="60" customHeight="1">
      <c r="A251" s="252"/>
      <c r="B251" s="139"/>
      <c r="C251" s="11" t="s">
        <v>95</v>
      </c>
      <c r="D251" s="103" t="s">
        <v>96</v>
      </c>
      <c r="E251" s="38"/>
      <c r="F251" s="38"/>
      <c r="G251" s="38"/>
      <c r="H251" s="20">
        <f>H252+H253+H254</f>
        <v>901.3000000000001</v>
      </c>
      <c r="I251" s="20">
        <f>I252+I253+I254</f>
        <v>901.3000000000001</v>
      </c>
      <c r="J251" s="20">
        <f>J252+J253+J254</f>
        <v>901.3000000000001</v>
      </c>
      <c r="K251" s="55"/>
    </row>
    <row r="252" spans="1:11" s="7" customFormat="1" ht="18.75">
      <c r="A252" s="252"/>
      <c r="B252" s="139"/>
      <c r="C252" s="89"/>
      <c r="D252" s="34" t="s">
        <v>96</v>
      </c>
      <c r="E252" s="38" t="s">
        <v>103</v>
      </c>
      <c r="F252" s="38">
        <v>1230882010</v>
      </c>
      <c r="G252" s="38">
        <v>100</v>
      </c>
      <c r="H252" s="24">
        <v>665.2</v>
      </c>
      <c r="I252" s="24">
        <v>665.2</v>
      </c>
      <c r="J252" s="24">
        <v>665.2</v>
      </c>
      <c r="K252" s="55"/>
    </row>
    <row r="253" spans="1:11" s="7" customFormat="1" ht="18.75">
      <c r="A253" s="252"/>
      <c r="B253" s="139"/>
      <c r="C253" s="11"/>
      <c r="D253" s="34" t="s">
        <v>96</v>
      </c>
      <c r="E253" s="38" t="s">
        <v>103</v>
      </c>
      <c r="F253" s="38">
        <v>1230882010</v>
      </c>
      <c r="G253" s="38">
        <v>200</v>
      </c>
      <c r="H253" s="24">
        <v>236.1</v>
      </c>
      <c r="I253" s="24">
        <v>236.1</v>
      </c>
      <c r="J253" s="24">
        <v>236.1</v>
      </c>
      <c r="K253" s="55"/>
    </row>
    <row r="254" spans="1:11" s="7" customFormat="1" ht="29.25" customHeight="1">
      <c r="A254" s="252"/>
      <c r="B254" s="140"/>
      <c r="C254" s="36"/>
      <c r="D254" s="34" t="s">
        <v>96</v>
      </c>
      <c r="E254" s="38" t="s">
        <v>103</v>
      </c>
      <c r="F254" s="38">
        <v>1230882010</v>
      </c>
      <c r="G254" s="38">
        <v>800</v>
      </c>
      <c r="H254" s="24"/>
      <c r="I254" s="24"/>
      <c r="J254" s="24"/>
      <c r="K254" s="55"/>
    </row>
    <row r="255" spans="1:11" s="7" customFormat="1" ht="29.25" customHeight="1">
      <c r="A255" s="252"/>
      <c r="B255" s="140"/>
      <c r="C255" s="36" t="s">
        <v>246</v>
      </c>
      <c r="D255" s="103" t="s">
        <v>230</v>
      </c>
      <c r="E255" s="38"/>
      <c r="F255" s="38"/>
      <c r="G255" s="38"/>
      <c r="H255" s="24">
        <f>H256+H257</f>
        <v>1842.5</v>
      </c>
      <c r="I255" s="24">
        <f>I256+I257</f>
        <v>1842.5</v>
      </c>
      <c r="J255" s="24">
        <f>J256+J257</f>
        <v>1842.5</v>
      </c>
      <c r="K255" s="55"/>
    </row>
    <row r="256" spans="1:11" s="7" customFormat="1" ht="29.25" customHeight="1">
      <c r="A256" s="252"/>
      <c r="B256" s="140"/>
      <c r="C256" s="36"/>
      <c r="D256" s="34" t="s">
        <v>230</v>
      </c>
      <c r="E256" s="38" t="s">
        <v>272</v>
      </c>
      <c r="F256" s="38">
        <v>1230982050</v>
      </c>
      <c r="G256" s="38">
        <v>100</v>
      </c>
      <c r="H256" s="24">
        <v>1835.1</v>
      </c>
      <c r="I256" s="24">
        <v>1835.1</v>
      </c>
      <c r="J256" s="24">
        <v>1835.1</v>
      </c>
      <c r="K256" s="55"/>
    </row>
    <row r="257" spans="1:11" s="7" customFormat="1" ht="29.25" customHeight="1">
      <c r="A257" s="253"/>
      <c r="B257" s="140"/>
      <c r="C257" s="11"/>
      <c r="D257" s="34" t="s">
        <v>230</v>
      </c>
      <c r="E257" s="38" t="s">
        <v>272</v>
      </c>
      <c r="F257" s="38">
        <v>1230982050</v>
      </c>
      <c r="G257" s="38">
        <v>200</v>
      </c>
      <c r="H257" s="24">
        <v>7.4</v>
      </c>
      <c r="I257" s="24">
        <v>7.4</v>
      </c>
      <c r="J257" s="24">
        <v>7.4</v>
      </c>
      <c r="K257" s="55"/>
    </row>
    <row r="258" spans="1:11" s="7" customFormat="1" ht="88.5" customHeight="1">
      <c r="A258" s="193"/>
      <c r="B258" s="140"/>
      <c r="C258" s="11" t="s">
        <v>63</v>
      </c>
      <c r="D258" s="105" t="s">
        <v>62</v>
      </c>
      <c r="E258" s="38"/>
      <c r="F258" s="38"/>
      <c r="G258" s="38"/>
      <c r="H258" s="24">
        <f>H259</f>
        <v>95</v>
      </c>
      <c r="I258" s="24">
        <f>I259</f>
        <v>95</v>
      </c>
      <c r="J258" s="24">
        <f>J259</f>
        <v>95</v>
      </c>
      <c r="K258" s="55"/>
    </row>
    <row r="259" spans="1:11" s="7" customFormat="1" ht="29.25" customHeight="1">
      <c r="A259" s="193"/>
      <c r="B259" s="140"/>
      <c r="C259" s="11"/>
      <c r="D259" s="34" t="s">
        <v>62</v>
      </c>
      <c r="E259" s="38" t="s">
        <v>92</v>
      </c>
      <c r="F259" s="38">
        <v>1230855490</v>
      </c>
      <c r="G259" s="38">
        <v>100</v>
      </c>
      <c r="H259" s="24">
        <v>95</v>
      </c>
      <c r="I259" s="24">
        <v>95</v>
      </c>
      <c r="J259" s="24">
        <v>95</v>
      </c>
      <c r="K259" s="55"/>
    </row>
    <row r="260" spans="1:11" s="7" customFormat="1" ht="37.5">
      <c r="A260" s="244" t="s">
        <v>29</v>
      </c>
      <c r="B260" s="245" t="s">
        <v>154</v>
      </c>
      <c r="C260" s="11" t="s">
        <v>24</v>
      </c>
      <c r="D260" s="42">
        <v>927</v>
      </c>
      <c r="E260" s="46"/>
      <c r="F260" s="46"/>
      <c r="G260" s="46"/>
      <c r="H260" s="133">
        <f>H261+H262+H263+H264+H265+H266+H267</f>
        <v>18264.2</v>
      </c>
      <c r="I260" s="133">
        <f>I261+I262+I263+I264+I265+I266+I267</f>
        <v>18264.2</v>
      </c>
      <c r="J260" s="133">
        <f>J261+J262+J263+J264+J265+J266+J267</f>
        <v>18264.2</v>
      </c>
      <c r="K260" s="55"/>
    </row>
    <row r="261" spans="1:11" s="7" customFormat="1" ht="18.75">
      <c r="A261" s="244"/>
      <c r="B261" s="246"/>
      <c r="C261" s="11"/>
      <c r="D261" s="47">
        <v>927</v>
      </c>
      <c r="E261" s="38">
        <v>1003</v>
      </c>
      <c r="F261" s="38">
        <v>1240180520</v>
      </c>
      <c r="G261" s="38">
        <v>300</v>
      </c>
      <c r="H261" s="26">
        <v>1695.1</v>
      </c>
      <c r="I261" s="26">
        <v>1695.1</v>
      </c>
      <c r="J261" s="26">
        <v>1695.1</v>
      </c>
      <c r="K261" s="55">
        <f>H261+H262+H264</f>
        <v>14557.2</v>
      </c>
    </row>
    <row r="262" spans="1:11" s="7" customFormat="1" ht="18.75">
      <c r="A262" s="244"/>
      <c r="B262" s="246"/>
      <c r="C262" s="11"/>
      <c r="D262" s="47">
        <v>927</v>
      </c>
      <c r="E262" s="38">
        <v>1003</v>
      </c>
      <c r="F262" s="38">
        <v>1240180490</v>
      </c>
      <c r="G262" s="38">
        <v>300</v>
      </c>
      <c r="H262" s="24">
        <v>73</v>
      </c>
      <c r="I262" s="24">
        <v>73</v>
      </c>
      <c r="J262" s="24">
        <v>73</v>
      </c>
      <c r="K262" s="55"/>
    </row>
    <row r="263" spans="1:11" s="7" customFormat="1" ht="18.75">
      <c r="A263" s="244"/>
      <c r="B263" s="246"/>
      <c r="C263" s="11"/>
      <c r="D263" s="47">
        <v>927</v>
      </c>
      <c r="E263" s="38">
        <v>1006</v>
      </c>
      <c r="F263" s="38" t="s">
        <v>199</v>
      </c>
      <c r="G263" s="38">
        <v>600</v>
      </c>
      <c r="H263" s="24">
        <v>2660.3</v>
      </c>
      <c r="I263" s="24">
        <v>2660.3</v>
      </c>
      <c r="J263" s="24">
        <v>2660.3</v>
      </c>
      <c r="K263" s="55"/>
    </row>
    <row r="264" spans="1:11" s="7" customFormat="1" ht="18.75">
      <c r="A264" s="244"/>
      <c r="B264" s="246"/>
      <c r="C264" s="11"/>
      <c r="D264" s="47">
        <v>927</v>
      </c>
      <c r="E264" s="38">
        <v>1001</v>
      </c>
      <c r="F264" s="38">
        <v>1240180470</v>
      </c>
      <c r="G264" s="38">
        <v>300</v>
      </c>
      <c r="H264" s="24">
        <v>12789.1</v>
      </c>
      <c r="I264" s="24">
        <v>12789.1</v>
      </c>
      <c r="J264" s="24">
        <v>12789.1</v>
      </c>
      <c r="K264" s="55"/>
    </row>
    <row r="265" spans="1:11" s="7" customFormat="1" ht="18.75">
      <c r="A265" s="244"/>
      <c r="B265" s="246"/>
      <c r="C265" s="11"/>
      <c r="D265" s="47">
        <v>927</v>
      </c>
      <c r="E265" s="38">
        <v>1006</v>
      </c>
      <c r="F265" s="38">
        <v>1240280200</v>
      </c>
      <c r="G265" s="38">
        <v>600</v>
      </c>
      <c r="H265" s="24">
        <v>868.7</v>
      </c>
      <c r="I265" s="24">
        <v>868.7</v>
      </c>
      <c r="J265" s="24">
        <v>868.7</v>
      </c>
      <c r="K265" s="55"/>
    </row>
    <row r="266" spans="1:11" s="7" customFormat="1" ht="18.75">
      <c r="A266" s="244"/>
      <c r="B266" s="246"/>
      <c r="C266" s="11"/>
      <c r="D266" s="47">
        <v>927</v>
      </c>
      <c r="E266" s="38">
        <v>1006</v>
      </c>
      <c r="F266" s="38">
        <v>1240170100</v>
      </c>
      <c r="G266" s="38">
        <v>600</v>
      </c>
      <c r="H266" s="24">
        <v>70</v>
      </c>
      <c r="I266" s="24">
        <v>70</v>
      </c>
      <c r="J266" s="24">
        <v>70</v>
      </c>
      <c r="K266" s="55"/>
    </row>
    <row r="267" spans="1:11" s="7" customFormat="1" ht="25.5" customHeight="1">
      <c r="A267" s="244"/>
      <c r="B267" s="246"/>
      <c r="C267" s="11"/>
      <c r="D267" s="47">
        <v>927</v>
      </c>
      <c r="E267" s="38">
        <v>1006</v>
      </c>
      <c r="F267" s="38">
        <v>1240220540</v>
      </c>
      <c r="G267" s="38">
        <v>600</v>
      </c>
      <c r="H267" s="24">
        <v>108</v>
      </c>
      <c r="I267" s="24">
        <v>108</v>
      </c>
      <c r="J267" s="24">
        <v>108</v>
      </c>
      <c r="K267" s="55"/>
    </row>
    <row r="268" spans="1:13" s="7" customFormat="1" ht="93.75" customHeight="1">
      <c r="A268" s="242" t="s">
        <v>215</v>
      </c>
      <c r="B268" s="243" t="s">
        <v>216</v>
      </c>
      <c r="C268" s="35" t="s">
        <v>245</v>
      </c>
      <c r="D268" s="41"/>
      <c r="E268" s="44"/>
      <c r="F268" s="44"/>
      <c r="G268" s="44"/>
      <c r="H268" s="57">
        <f>H269+H273</f>
        <v>27323.899999999998</v>
      </c>
      <c r="I268" s="57">
        <f>I269+I273</f>
        <v>27323.899999999998</v>
      </c>
      <c r="J268" s="57">
        <f>J269+J273</f>
        <v>27323.899999999998</v>
      </c>
      <c r="K268" s="7">
        <v>27323.9</v>
      </c>
      <c r="L268" s="64">
        <f>H268-K268</f>
        <v>0</v>
      </c>
      <c r="M268" s="64">
        <f>27323.9-J268</f>
        <v>0</v>
      </c>
    </row>
    <row r="269" spans="1:10" s="7" customFormat="1" ht="18.75">
      <c r="A269" s="242"/>
      <c r="B269" s="243"/>
      <c r="C269" s="11" t="s">
        <v>251</v>
      </c>
      <c r="D269" s="105" t="s">
        <v>46</v>
      </c>
      <c r="E269" s="38"/>
      <c r="F269" s="38"/>
      <c r="G269" s="38"/>
      <c r="H269" s="25">
        <f>H270+H271+H272</f>
        <v>26277.399999999998</v>
      </c>
      <c r="I269" s="25">
        <f>I270+I271+I272</f>
        <v>26277.399999999998</v>
      </c>
      <c r="J269" s="25">
        <f>J270+J271+J272</f>
        <v>26277.399999999998</v>
      </c>
    </row>
    <row r="270" spans="1:10" s="7" customFormat="1" ht="18.75">
      <c r="A270" s="242"/>
      <c r="B270" s="243"/>
      <c r="C270" s="11"/>
      <c r="D270" s="45" t="s">
        <v>46</v>
      </c>
      <c r="E270" s="38" t="s">
        <v>87</v>
      </c>
      <c r="F270" s="38">
        <v>13100400590</v>
      </c>
      <c r="G270" s="38">
        <v>100</v>
      </c>
      <c r="H270" s="25">
        <v>25362.3</v>
      </c>
      <c r="I270" s="25">
        <v>25362.3</v>
      </c>
      <c r="J270" s="25">
        <v>25362.3</v>
      </c>
    </row>
    <row r="271" spans="1:10" s="7" customFormat="1" ht="18.75">
      <c r="A271" s="242"/>
      <c r="B271" s="243"/>
      <c r="C271" s="106"/>
      <c r="D271" s="45" t="s">
        <v>46</v>
      </c>
      <c r="E271" s="38" t="s">
        <v>87</v>
      </c>
      <c r="F271" s="38">
        <v>13100400590</v>
      </c>
      <c r="G271" s="38">
        <v>200</v>
      </c>
      <c r="H271" s="25">
        <v>915.1</v>
      </c>
      <c r="I271" s="25">
        <v>915.1</v>
      </c>
      <c r="J271" s="25">
        <v>915.1</v>
      </c>
    </row>
    <row r="272" spans="1:10" s="7" customFormat="1" ht="15.75">
      <c r="A272" s="242"/>
      <c r="B272" s="243"/>
      <c r="C272" s="108"/>
      <c r="D272" s="119" t="s">
        <v>46</v>
      </c>
      <c r="E272" s="38" t="s">
        <v>87</v>
      </c>
      <c r="F272" s="38">
        <v>13100400590</v>
      </c>
      <c r="G272" s="38">
        <v>800</v>
      </c>
      <c r="H272" s="25">
        <v>0</v>
      </c>
      <c r="I272" s="25">
        <v>0</v>
      </c>
      <c r="J272" s="25">
        <v>0</v>
      </c>
    </row>
    <row r="273" spans="1:10" s="7" customFormat="1" ht="37.5">
      <c r="A273" s="242"/>
      <c r="B273" s="243"/>
      <c r="C273" s="11" t="s">
        <v>24</v>
      </c>
      <c r="D273" s="118" t="s">
        <v>21</v>
      </c>
      <c r="E273" s="116"/>
      <c r="F273" s="38"/>
      <c r="G273" s="38"/>
      <c r="H273" s="25">
        <f>H275+H276+H278+H274+H277</f>
        <v>1046.5</v>
      </c>
      <c r="I273" s="25">
        <f>I275+I276+I278+I274+I277</f>
        <v>1046.5</v>
      </c>
      <c r="J273" s="25">
        <f>J275+J276+J278+J274+J277</f>
        <v>1046.5</v>
      </c>
    </row>
    <row r="274" spans="1:10" s="7" customFormat="1" ht="15.75">
      <c r="A274" s="242"/>
      <c r="B274" s="243"/>
      <c r="C274" s="9"/>
      <c r="D274" s="120" t="s">
        <v>21</v>
      </c>
      <c r="E274" s="116" t="s">
        <v>87</v>
      </c>
      <c r="F274" s="38">
        <v>1200478590</v>
      </c>
      <c r="G274" s="38">
        <v>200</v>
      </c>
      <c r="H274" s="25"/>
      <c r="I274" s="25"/>
      <c r="J274" s="25"/>
    </row>
    <row r="275" spans="1:10" s="7" customFormat="1" ht="18.75">
      <c r="A275" s="242"/>
      <c r="B275" s="243"/>
      <c r="C275" s="107"/>
      <c r="D275" s="117" t="s">
        <v>21</v>
      </c>
      <c r="E275" s="38" t="s">
        <v>87</v>
      </c>
      <c r="F275" s="38">
        <v>1300580200</v>
      </c>
      <c r="G275" s="38">
        <v>200</v>
      </c>
      <c r="H275" s="25">
        <v>55.6</v>
      </c>
      <c r="I275" s="25">
        <v>55.6</v>
      </c>
      <c r="J275" s="25">
        <v>55.6</v>
      </c>
    </row>
    <row r="276" spans="1:10" s="7" customFormat="1" ht="18.75">
      <c r="A276" s="242"/>
      <c r="B276" s="243"/>
      <c r="C276" s="36"/>
      <c r="D276" s="45" t="s">
        <v>21</v>
      </c>
      <c r="E276" s="38" t="s">
        <v>87</v>
      </c>
      <c r="F276" s="38">
        <v>1300678450</v>
      </c>
      <c r="G276" s="38">
        <v>200</v>
      </c>
      <c r="H276" s="25">
        <v>492.7</v>
      </c>
      <c r="I276" s="25">
        <v>492.7</v>
      </c>
      <c r="J276" s="25">
        <v>492.7</v>
      </c>
    </row>
    <row r="277" spans="1:10" s="7" customFormat="1" ht="18.75">
      <c r="A277" s="242"/>
      <c r="B277" s="243"/>
      <c r="C277" s="36"/>
      <c r="D277" s="45" t="s">
        <v>21</v>
      </c>
      <c r="E277" s="38" t="s">
        <v>159</v>
      </c>
      <c r="F277" s="38" t="s">
        <v>250</v>
      </c>
      <c r="G277" s="38">
        <v>500</v>
      </c>
      <c r="H277" s="25"/>
      <c r="I277" s="25"/>
      <c r="J277" s="25"/>
    </row>
    <row r="278" spans="1:10" s="7" customFormat="1" ht="18.75">
      <c r="A278" s="242"/>
      <c r="B278" s="243"/>
      <c r="C278" s="36"/>
      <c r="D278" s="45" t="s">
        <v>21</v>
      </c>
      <c r="E278" s="38" t="s">
        <v>131</v>
      </c>
      <c r="F278" s="38" t="s">
        <v>217</v>
      </c>
      <c r="G278" s="38">
        <v>500</v>
      </c>
      <c r="H278" s="25">
        <v>498.2</v>
      </c>
      <c r="I278" s="25">
        <v>498.2</v>
      </c>
      <c r="J278" s="25">
        <v>498.2</v>
      </c>
    </row>
    <row r="279" ht="12.75">
      <c r="C279" s="7"/>
    </row>
    <row r="280" spans="1:10" ht="20.25">
      <c r="A280" s="241" t="s">
        <v>257</v>
      </c>
      <c r="B280" s="241"/>
      <c r="C280" s="241"/>
      <c r="D280" s="241"/>
      <c r="E280" s="241"/>
      <c r="F280" s="241"/>
      <c r="G280" s="241"/>
      <c r="H280" s="241"/>
      <c r="I280" s="241"/>
      <c r="J280" s="241"/>
    </row>
    <row r="281" ht="15.75">
      <c r="C281" s="18"/>
    </row>
  </sheetData>
  <sheetProtection/>
  <mergeCells count="43">
    <mergeCell ref="A280:J280"/>
    <mergeCell ref="A268:A278"/>
    <mergeCell ref="B268:B278"/>
    <mergeCell ref="A260:A267"/>
    <mergeCell ref="B260:B267"/>
    <mergeCell ref="A221:A222"/>
    <mergeCell ref="B221:B222"/>
    <mergeCell ref="A227:A257"/>
    <mergeCell ref="B219:B220"/>
    <mergeCell ref="A187:A193"/>
    <mergeCell ref="B187:B193"/>
    <mergeCell ref="A194:A209"/>
    <mergeCell ref="B194:B209"/>
    <mergeCell ref="A210:A215"/>
    <mergeCell ref="B210:B215"/>
    <mergeCell ref="A219:A220"/>
    <mergeCell ref="A170:A174"/>
    <mergeCell ref="B170:B174"/>
    <mergeCell ref="A124:A139"/>
    <mergeCell ref="B124:B139"/>
    <mergeCell ref="A150:A157"/>
    <mergeCell ref="B150:B157"/>
    <mergeCell ref="A163:A169"/>
    <mergeCell ref="B163:B169"/>
    <mergeCell ref="A159:A160"/>
    <mergeCell ref="B159:B160"/>
    <mergeCell ref="A161:A162"/>
    <mergeCell ref="B161:B162"/>
    <mergeCell ref="A120:A121"/>
    <mergeCell ref="B120:B121"/>
    <mergeCell ref="A8:B8"/>
    <mergeCell ref="A9:A12"/>
    <mergeCell ref="B9:B12"/>
    <mergeCell ref="A90:A93"/>
    <mergeCell ref="B90:B93"/>
    <mergeCell ref="A14:A82"/>
    <mergeCell ref="B14:B82"/>
    <mergeCell ref="A3:J3"/>
    <mergeCell ref="A5:A6"/>
    <mergeCell ref="B5:B6"/>
    <mergeCell ref="C5:C6"/>
    <mergeCell ref="D5:G5"/>
    <mergeCell ref="H5:J5"/>
  </mergeCells>
  <printOptions/>
  <pageMargins left="0.48" right="0.2" top="0.33" bottom="0.19" header="0.2" footer="0.22"/>
  <pageSetup horizontalDpi="600" verticalDpi="600" orientation="landscape" paperSize="9" scale="57" r:id="rId1"/>
  <rowBreaks count="1" manualBreakCount="1">
    <brk id="198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2"/>
  <sheetViews>
    <sheetView view="pageBreakPreview" zoomScale="75" zoomScaleSheetLayoutView="75" zoomScalePageLayoutView="0" workbookViewId="0" topLeftCell="A85">
      <pane xSplit="3" topLeftCell="D1" activePane="topRight" state="frozen"/>
      <selection pane="topLeft" activeCell="A28" sqref="A28"/>
      <selection pane="topRight" activeCell="A84" sqref="A1:IV16384"/>
    </sheetView>
  </sheetViews>
  <sheetFormatPr defaultColWidth="9.140625" defaultRowHeight="12.75"/>
  <cols>
    <col min="1" max="1" width="27.8515625" style="0" customWidth="1"/>
    <col min="2" max="2" width="43.421875" style="0" customWidth="1"/>
    <col min="3" max="3" width="39.7109375" style="0" customWidth="1"/>
    <col min="4" max="4" width="6.421875" style="0" customWidth="1"/>
    <col min="6" max="6" width="10.7109375" style="0" customWidth="1"/>
    <col min="7" max="7" width="5.421875" style="0" customWidth="1"/>
    <col min="8" max="8" width="16.28125" style="0" customWidth="1"/>
    <col min="9" max="9" width="17.28125" style="0" customWidth="1"/>
    <col min="10" max="10" width="24.00390625" style="0" customWidth="1"/>
    <col min="11" max="11" width="10.421875" style="0" bestFit="1" customWidth="1"/>
  </cols>
  <sheetData>
    <row r="1" spans="1:10" s="3" customFormat="1" ht="18.75">
      <c r="A1" s="1"/>
      <c r="B1" s="1"/>
      <c r="C1" s="1"/>
      <c r="D1" s="2"/>
      <c r="E1" s="2"/>
      <c r="F1" s="2"/>
      <c r="G1" s="2"/>
      <c r="H1" s="2"/>
      <c r="I1" s="2"/>
      <c r="J1" s="2" t="s">
        <v>0</v>
      </c>
    </row>
    <row r="2" spans="1:10" s="3" customFormat="1" ht="18.75">
      <c r="A2" s="1"/>
      <c r="B2" s="1"/>
      <c r="C2" s="1"/>
      <c r="D2" s="4"/>
      <c r="E2" s="4"/>
      <c r="F2" s="4"/>
      <c r="G2" s="4"/>
      <c r="H2" s="4"/>
      <c r="I2" s="4"/>
      <c r="J2" s="4"/>
    </row>
    <row r="3" spans="1:10" s="3" customFormat="1" ht="87.75" customHeight="1">
      <c r="A3" s="200" t="s">
        <v>151</v>
      </c>
      <c r="B3" s="200"/>
      <c r="C3" s="200"/>
      <c r="D3" s="200"/>
      <c r="E3" s="200"/>
      <c r="F3" s="200"/>
      <c r="G3" s="200"/>
      <c r="H3" s="200"/>
      <c r="I3" s="200"/>
      <c r="J3" s="200"/>
    </row>
    <row r="4" spans="1:10" s="7" customFormat="1" ht="12.75">
      <c r="A4" s="5"/>
      <c r="B4" s="5"/>
      <c r="C4" s="5"/>
      <c r="D4" s="6"/>
      <c r="E4" s="6"/>
      <c r="F4" s="6"/>
      <c r="G4" s="6"/>
      <c r="H4" s="6"/>
      <c r="I4" s="6"/>
      <c r="J4" s="6"/>
    </row>
    <row r="5" spans="1:10" s="7" customFormat="1" ht="29.25" customHeight="1">
      <c r="A5" s="201" t="s">
        <v>1</v>
      </c>
      <c r="B5" s="202" t="s">
        <v>2</v>
      </c>
      <c r="C5" s="203" t="s">
        <v>3</v>
      </c>
      <c r="D5" s="204" t="s">
        <v>4</v>
      </c>
      <c r="E5" s="204"/>
      <c r="F5" s="204"/>
      <c r="G5" s="204"/>
      <c r="H5" s="205" t="s">
        <v>5</v>
      </c>
      <c r="I5" s="205"/>
      <c r="J5" s="205"/>
    </row>
    <row r="6" spans="1:10" s="9" customFormat="1" ht="74.25" customHeight="1">
      <c r="A6" s="201"/>
      <c r="B6" s="202"/>
      <c r="C6" s="203"/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</row>
    <row r="7" spans="1:10" s="7" customFormat="1" ht="15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2" s="13" customFormat="1" ht="17.25" customHeight="1">
      <c r="A8" s="279" t="s">
        <v>50</v>
      </c>
      <c r="B8" s="280" t="s">
        <v>18</v>
      </c>
      <c r="C8" s="28" t="s">
        <v>13</v>
      </c>
      <c r="D8" s="37"/>
      <c r="E8" s="37"/>
      <c r="F8" s="37"/>
      <c r="G8" s="37"/>
      <c r="H8" s="59">
        <f>H10+H11+H12</f>
        <v>420120.4999999999</v>
      </c>
      <c r="I8" s="59">
        <f>I10+I11+I12</f>
        <v>420120.4999999999</v>
      </c>
      <c r="J8" s="59">
        <f>J10+J11+J12</f>
        <v>420089.6999999999</v>
      </c>
      <c r="K8" s="55">
        <f>H8+H87+H97+H113+H120+H124+H127+H132+H142+H146+H152+H164</f>
        <v>538489.9999999999</v>
      </c>
      <c r="L8" s="55">
        <f>609518.3-K8</f>
        <v>71028.30000000016</v>
      </c>
    </row>
    <row r="9" spans="1:11" s="13" customFormat="1" ht="18.75">
      <c r="A9" s="279"/>
      <c r="B9" s="280"/>
      <c r="C9" s="11" t="s">
        <v>14</v>
      </c>
      <c r="D9" s="38"/>
      <c r="E9" s="38"/>
      <c r="F9" s="38"/>
      <c r="G9" s="38"/>
      <c r="H9" s="23">
        <f>H10+H11+H12</f>
        <v>420120.4999999999</v>
      </c>
      <c r="I9" s="23">
        <f>I10+I11+I12</f>
        <v>420120.4999999999</v>
      </c>
      <c r="J9" s="23">
        <f>J10+J11+J12</f>
        <v>420089.6999999999</v>
      </c>
      <c r="K9" s="55"/>
    </row>
    <row r="10" spans="1:11" s="13" customFormat="1" ht="37.5">
      <c r="A10" s="279"/>
      <c r="B10" s="280"/>
      <c r="C10" s="11" t="s">
        <v>22</v>
      </c>
      <c r="D10" s="39" t="s">
        <v>19</v>
      </c>
      <c r="E10" s="38"/>
      <c r="F10" s="38"/>
      <c r="G10" s="38"/>
      <c r="H10" s="23">
        <f>H16</f>
        <v>9135.2</v>
      </c>
      <c r="I10" s="23">
        <f>I16</f>
        <v>9135.2</v>
      </c>
      <c r="J10" s="23">
        <f>J16</f>
        <v>9135.2</v>
      </c>
      <c r="K10" s="55"/>
    </row>
    <row r="11" spans="1:11" s="13" customFormat="1" ht="37.5">
      <c r="A11" s="279"/>
      <c r="B11" s="280"/>
      <c r="C11" s="11" t="s">
        <v>23</v>
      </c>
      <c r="D11" s="39" t="s">
        <v>20</v>
      </c>
      <c r="E11" s="38"/>
      <c r="F11" s="38"/>
      <c r="G11" s="38"/>
      <c r="H11" s="23">
        <f>H20+H56+H61+H65+H74</f>
        <v>315276.8999999999</v>
      </c>
      <c r="I11" s="23">
        <f>I20+I56+I61+I65+I74</f>
        <v>315276.8999999999</v>
      </c>
      <c r="J11" s="23">
        <f>J20+J56+J61+J65+J74</f>
        <v>315250.1999999999</v>
      </c>
      <c r="K11" s="55"/>
    </row>
    <row r="12" spans="1:11" s="13" customFormat="1" ht="42.75" customHeight="1">
      <c r="A12" s="279"/>
      <c r="B12" s="280"/>
      <c r="C12" s="11" t="s">
        <v>24</v>
      </c>
      <c r="D12" s="39" t="s">
        <v>21</v>
      </c>
      <c r="E12" s="38"/>
      <c r="F12" s="38"/>
      <c r="G12" s="38"/>
      <c r="H12" s="23">
        <f>H46+H55+H62+H68+H81+H86</f>
        <v>95708.4</v>
      </c>
      <c r="I12" s="23">
        <f>I46+I55+I62+I68+I81+I86</f>
        <v>95708.4</v>
      </c>
      <c r="J12" s="23">
        <f>J46+J55+J62+J68+J81+J86</f>
        <v>95704.29999999999</v>
      </c>
      <c r="K12" s="55"/>
    </row>
    <row r="13" spans="1:11" s="13" customFormat="1" ht="18.75">
      <c r="A13" s="10" t="s">
        <v>15</v>
      </c>
      <c r="B13" s="14"/>
      <c r="C13" s="11"/>
      <c r="D13" s="40"/>
      <c r="E13" s="38"/>
      <c r="F13" s="38"/>
      <c r="G13" s="38"/>
      <c r="H13" s="12"/>
      <c r="I13" s="12"/>
      <c r="J13" s="12"/>
      <c r="K13" s="55"/>
    </row>
    <row r="14" spans="1:11" s="7" customFormat="1" ht="17.25" customHeight="1">
      <c r="A14" s="217" t="s">
        <v>16</v>
      </c>
      <c r="B14" s="218" t="s">
        <v>25</v>
      </c>
      <c r="C14" s="28" t="s">
        <v>13</v>
      </c>
      <c r="D14" s="30"/>
      <c r="E14" s="37"/>
      <c r="F14" s="37"/>
      <c r="G14" s="37"/>
      <c r="H14" s="20">
        <f>H16+H20+H46</f>
        <v>393579.6</v>
      </c>
      <c r="I14" s="20">
        <f>I16+I20+I46</f>
        <v>393579.6</v>
      </c>
      <c r="J14" s="20">
        <f>J16+J20+J46</f>
        <v>393549.0999999999</v>
      </c>
      <c r="K14" s="55"/>
    </row>
    <row r="15" spans="1:11" s="7" customFormat="1" ht="18.75">
      <c r="A15" s="217"/>
      <c r="B15" s="218"/>
      <c r="C15" s="11" t="s">
        <v>14</v>
      </c>
      <c r="D15" s="15"/>
      <c r="E15" s="38"/>
      <c r="F15" s="38"/>
      <c r="G15" s="38"/>
      <c r="H15" s="48"/>
      <c r="I15" s="48"/>
      <c r="J15" s="48"/>
      <c r="K15" s="55"/>
    </row>
    <row r="16" spans="1:11" s="7" customFormat="1" ht="37.5">
      <c r="A16" s="217"/>
      <c r="B16" s="218"/>
      <c r="C16" s="11" t="s">
        <v>22</v>
      </c>
      <c r="D16" s="27" t="s">
        <v>19</v>
      </c>
      <c r="E16" s="38"/>
      <c r="F16" s="38"/>
      <c r="G16" s="38"/>
      <c r="H16" s="24">
        <f>H17+H18+H19</f>
        <v>9135.2</v>
      </c>
      <c r="I16" s="24">
        <f>I17+I18+I19</f>
        <v>9135.2</v>
      </c>
      <c r="J16" s="24">
        <f>J17+J18+J19</f>
        <v>9135.2</v>
      </c>
      <c r="K16" s="55"/>
    </row>
    <row r="17" spans="1:11" s="7" customFormat="1" ht="18.75">
      <c r="A17" s="217"/>
      <c r="B17" s="218"/>
      <c r="C17" s="11" t="s">
        <v>105</v>
      </c>
      <c r="D17" s="27" t="s">
        <v>19</v>
      </c>
      <c r="E17" s="38" t="s">
        <v>66</v>
      </c>
      <c r="F17" s="38" t="s">
        <v>67</v>
      </c>
      <c r="G17" s="38">
        <v>100</v>
      </c>
      <c r="H17" s="24">
        <v>5134</v>
      </c>
      <c r="I17" s="24">
        <v>5134</v>
      </c>
      <c r="J17" s="24">
        <v>5134</v>
      </c>
      <c r="K17" s="55"/>
    </row>
    <row r="18" spans="1:11" s="7" customFormat="1" ht="18.75">
      <c r="A18" s="217"/>
      <c r="B18" s="218"/>
      <c r="C18" s="11"/>
      <c r="D18" s="27" t="s">
        <v>19</v>
      </c>
      <c r="E18" s="38" t="s">
        <v>66</v>
      </c>
      <c r="F18" s="38" t="s">
        <v>67</v>
      </c>
      <c r="G18" s="38">
        <v>200</v>
      </c>
      <c r="H18" s="24">
        <v>3952.1</v>
      </c>
      <c r="I18" s="24">
        <v>3952.1</v>
      </c>
      <c r="J18" s="24">
        <v>3952.1</v>
      </c>
      <c r="K18" s="55"/>
    </row>
    <row r="19" spans="1:11" s="7" customFormat="1" ht="18.75">
      <c r="A19" s="217"/>
      <c r="B19" s="218"/>
      <c r="C19" s="11"/>
      <c r="D19" s="27" t="s">
        <v>19</v>
      </c>
      <c r="E19" s="38" t="s">
        <v>66</v>
      </c>
      <c r="F19" s="38" t="s">
        <v>67</v>
      </c>
      <c r="G19" s="38">
        <v>800</v>
      </c>
      <c r="H19" s="24">
        <v>49.1</v>
      </c>
      <c r="I19" s="24">
        <v>49.1</v>
      </c>
      <c r="J19" s="24">
        <v>49.1</v>
      </c>
      <c r="K19" s="55"/>
    </row>
    <row r="20" spans="1:11" s="7" customFormat="1" ht="37.5">
      <c r="A20" s="217"/>
      <c r="B20" s="218"/>
      <c r="C20" s="11" t="s">
        <v>23</v>
      </c>
      <c r="D20" s="27" t="s">
        <v>20</v>
      </c>
      <c r="E20" s="38"/>
      <c r="F20" s="38"/>
      <c r="G20" s="38"/>
      <c r="H20" s="24">
        <f>H21+H22+H23+H24+H25+H26+H27+H28+H29+H30+H31+H32+H33+H34+H35+H38+H39+H40+H41+H42+H43+H44+H45+H37+H36</f>
        <v>292530.29999999993</v>
      </c>
      <c r="I20" s="24">
        <f>I21+I22+I23+I24+I25+I26+I27+I28+I29+I30+I31+I32+I33+I34+I35+I38+I39+I40+I41+I42+I43+I44+I45+I37+I36</f>
        <v>292530.29999999993</v>
      </c>
      <c r="J20" s="24">
        <f>J21+J22+J23+J24+J25+J26+J27+J28+J29+J30+J31+J32+J33+J34+J35+J38+J39+J40+J41+J42+J43+J44+J45+J37+J36</f>
        <v>292503.8999999999</v>
      </c>
      <c r="K20" s="55"/>
    </row>
    <row r="21" spans="1:11" s="7" customFormat="1" ht="18.75">
      <c r="A21" s="217"/>
      <c r="B21" s="218"/>
      <c r="C21" s="11" t="s">
        <v>105</v>
      </c>
      <c r="D21" s="27" t="s">
        <v>20</v>
      </c>
      <c r="E21" s="38" t="s">
        <v>106</v>
      </c>
      <c r="F21" s="38" t="s">
        <v>107</v>
      </c>
      <c r="G21" s="38">
        <v>100</v>
      </c>
      <c r="H21" s="24">
        <v>46452.3</v>
      </c>
      <c r="I21" s="24">
        <v>46452.3</v>
      </c>
      <c r="J21" s="24">
        <v>46452.3</v>
      </c>
      <c r="K21" s="55"/>
    </row>
    <row r="22" spans="1:11" s="7" customFormat="1" ht="18.75">
      <c r="A22" s="217"/>
      <c r="B22" s="218"/>
      <c r="C22" s="11"/>
      <c r="D22" s="27" t="s">
        <v>20</v>
      </c>
      <c r="E22" s="38" t="s">
        <v>106</v>
      </c>
      <c r="F22" s="38" t="s">
        <v>107</v>
      </c>
      <c r="G22" s="38">
        <v>200</v>
      </c>
      <c r="H22" s="24">
        <v>1550.3</v>
      </c>
      <c r="I22" s="24">
        <v>1550.3</v>
      </c>
      <c r="J22" s="24">
        <v>1550.3</v>
      </c>
      <c r="K22" s="55"/>
    </row>
    <row r="23" spans="1:11" s="7" customFormat="1" ht="18.75">
      <c r="A23" s="217"/>
      <c r="B23" s="218"/>
      <c r="C23" s="11"/>
      <c r="D23" s="27" t="s">
        <v>20</v>
      </c>
      <c r="E23" s="38" t="s">
        <v>106</v>
      </c>
      <c r="F23" s="38" t="s">
        <v>108</v>
      </c>
      <c r="G23" s="38">
        <v>100</v>
      </c>
      <c r="H23" s="24">
        <v>14739.7</v>
      </c>
      <c r="I23" s="24">
        <v>14739.7</v>
      </c>
      <c r="J23" s="24">
        <v>14739.7</v>
      </c>
      <c r="K23" s="55"/>
    </row>
    <row r="24" spans="1:11" s="7" customFormat="1" ht="18.75">
      <c r="A24" s="217"/>
      <c r="B24" s="218"/>
      <c r="C24" s="11"/>
      <c r="D24" s="27" t="s">
        <v>20</v>
      </c>
      <c r="E24" s="38" t="s">
        <v>106</v>
      </c>
      <c r="F24" s="38" t="s">
        <v>108</v>
      </c>
      <c r="G24" s="38">
        <v>200</v>
      </c>
      <c r="H24" s="24">
        <v>26499.2</v>
      </c>
      <c r="I24" s="24">
        <v>26499.2</v>
      </c>
      <c r="J24" s="24">
        <v>26499.2</v>
      </c>
      <c r="K24" s="55"/>
    </row>
    <row r="25" spans="1:11" s="7" customFormat="1" ht="18.75">
      <c r="A25" s="217"/>
      <c r="B25" s="218"/>
      <c r="C25" s="11"/>
      <c r="D25" s="27" t="s">
        <v>20</v>
      </c>
      <c r="E25" s="38" t="s">
        <v>106</v>
      </c>
      <c r="F25" s="38" t="s">
        <v>108</v>
      </c>
      <c r="G25" s="38">
        <v>800</v>
      </c>
      <c r="H25" s="24">
        <v>2504.2</v>
      </c>
      <c r="I25" s="24">
        <v>2504.2</v>
      </c>
      <c r="J25" s="24">
        <v>2504.2</v>
      </c>
      <c r="K25" s="55"/>
    </row>
    <row r="26" spans="1:11" s="7" customFormat="1" ht="18.75">
      <c r="A26" s="217"/>
      <c r="B26" s="218"/>
      <c r="C26" s="11"/>
      <c r="D26" s="27" t="s">
        <v>20</v>
      </c>
      <c r="E26" s="38" t="s">
        <v>106</v>
      </c>
      <c r="F26" s="38" t="s">
        <v>135</v>
      </c>
      <c r="G26" s="38">
        <v>200</v>
      </c>
      <c r="H26" s="24"/>
      <c r="I26" s="24"/>
      <c r="J26" s="24"/>
      <c r="K26" s="55"/>
    </row>
    <row r="27" spans="1:11" s="7" customFormat="1" ht="18.75">
      <c r="A27" s="217"/>
      <c r="B27" s="218"/>
      <c r="C27" s="11"/>
      <c r="D27" s="27" t="s">
        <v>20</v>
      </c>
      <c r="E27" s="38" t="s">
        <v>109</v>
      </c>
      <c r="F27" s="38" t="s">
        <v>110</v>
      </c>
      <c r="G27" s="38">
        <v>100</v>
      </c>
      <c r="H27" s="24">
        <v>97573.9</v>
      </c>
      <c r="I27" s="24">
        <v>97573.9</v>
      </c>
      <c r="J27" s="24">
        <v>97573.9</v>
      </c>
      <c r="K27" s="55"/>
    </row>
    <row r="28" spans="1:11" s="7" customFormat="1" ht="18.75">
      <c r="A28" s="217"/>
      <c r="B28" s="218"/>
      <c r="C28" s="11"/>
      <c r="D28" s="27" t="s">
        <v>20</v>
      </c>
      <c r="E28" s="38" t="s">
        <v>109</v>
      </c>
      <c r="F28" s="58" t="s">
        <v>110</v>
      </c>
      <c r="G28" s="38">
        <v>200</v>
      </c>
      <c r="H28" s="24">
        <v>6259.9</v>
      </c>
      <c r="I28" s="69">
        <v>6259.9</v>
      </c>
      <c r="J28" s="24">
        <v>6259.9</v>
      </c>
      <c r="K28" s="55"/>
    </row>
    <row r="29" spans="1:11" s="7" customFormat="1" ht="18.75">
      <c r="A29" s="217"/>
      <c r="B29" s="218"/>
      <c r="C29" s="11"/>
      <c r="D29" s="27" t="s">
        <v>20</v>
      </c>
      <c r="E29" s="38" t="s">
        <v>109</v>
      </c>
      <c r="F29" s="38" t="s">
        <v>110</v>
      </c>
      <c r="G29" s="38">
        <v>800</v>
      </c>
      <c r="H29" s="24">
        <v>12.9</v>
      </c>
      <c r="I29" s="24">
        <v>12.9</v>
      </c>
      <c r="J29" s="24">
        <v>12.9</v>
      </c>
      <c r="K29" s="55"/>
    </row>
    <row r="30" spans="1:11" s="7" customFormat="1" ht="18.75">
      <c r="A30" s="217"/>
      <c r="B30" s="218"/>
      <c r="C30" s="11"/>
      <c r="D30" s="27" t="s">
        <v>20</v>
      </c>
      <c r="E30" s="38" t="s">
        <v>109</v>
      </c>
      <c r="F30" s="58" t="s">
        <v>136</v>
      </c>
      <c r="G30" s="38">
        <v>200</v>
      </c>
      <c r="H30" s="24">
        <v>195</v>
      </c>
      <c r="I30" s="24">
        <v>195</v>
      </c>
      <c r="J30" s="24">
        <v>195</v>
      </c>
      <c r="K30" s="55"/>
    </row>
    <row r="31" spans="1:11" s="7" customFormat="1" ht="18.75">
      <c r="A31" s="217"/>
      <c r="B31" s="218"/>
      <c r="C31" s="11"/>
      <c r="D31" s="27" t="s">
        <v>20</v>
      </c>
      <c r="E31" s="38" t="s">
        <v>109</v>
      </c>
      <c r="F31" s="38" t="s">
        <v>111</v>
      </c>
      <c r="G31" s="38">
        <v>200</v>
      </c>
      <c r="H31" s="24">
        <v>26120.9</v>
      </c>
      <c r="I31" s="24">
        <v>26120.9</v>
      </c>
      <c r="J31" s="24">
        <v>26120.9</v>
      </c>
      <c r="K31" s="55"/>
    </row>
    <row r="32" spans="1:11" s="7" customFormat="1" ht="18.75">
      <c r="A32" s="217"/>
      <c r="B32" s="218"/>
      <c r="C32" s="11"/>
      <c r="D32" s="27" t="s">
        <v>20</v>
      </c>
      <c r="E32" s="38" t="s">
        <v>109</v>
      </c>
      <c r="F32" s="38" t="s">
        <v>111</v>
      </c>
      <c r="G32" s="38">
        <v>800</v>
      </c>
      <c r="H32" s="24">
        <v>2615.3</v>
      </c>
      <c r="I32" s="24">
        <v>2615.3</v>
      </c>
      <c r="J32" s="24">
        <v>2615.3</v>
      </c>
      <c r="K32" s="55"/>
    </row>
    <row r="33" spans="1:11" s="7" customFormat="1" ht="18.75">
      <c r="A33" s="217"/>
      <c r="B33" s="218"/>
      <c r="C33" s="11"/>
      <c r="D33" s="27" t="s">
        <v>20</v>
      </c>
      <c r="E33" s="38" t="s">
        <v>109</v>
      </c>
      <c r="F33" s="38" t="s">
        <v>112</v>
      </c>
      <c r="G33" s="38">
        <v>100</v>
      </c>
      <c r="H33" s="24">
        <v>29480.7</v>
      </c>
      <c r="I33" s="24">
        <v>29480.7</v>
      </c>
      <c r="J33" s="24">
        <v>29480.7</v>
      </c>
      <c r="K33" s="55"/>
    </row>
    <row r="34" spans="1:11" s="7" customFormat="1" ht="18.75">
      <c r="A34" s="217"/>
      <c r="B34" s="218"/>
      <c r="C34" s="11"/>
      <c r="D34" s="27" t="s">
        <v>20</v>
      </c>
      <c r="E34" s="38" t="s">
        <v>109</v>
      </c>
      <c r="F34" s="38" t="s">
        <v>112</v>
      </c>
      <c r="G34" s="38">
        <v>200</v>
      </c>
      <c r="H34" s="24">
        <v>8731.8</v>
      </c>
      <c r="I34" s="24">
        <v>8731.8</v>
      </c>
      <c r="J34" s="24">
        <v>8731.8</v>
      </c>
      <c r="K34" s="55"/>
    </row>
    <row r="35" spans="1:11" s="7" customFormat="1" ht="18.75">
      <c r="A35" s="217"/>
      <c r="B35" s="218"/>
      <c r="C35" s="11"/>
      <c r="D35" s="27" t="s">
        <v>20</v>
      </c>
      <c r="E35" s="38" t="s">
        <v>109</v>
      </c>
      <c r="F35" s="38" t="s">
        <v>112</v>
      </c>
      <c r="G35" s="38">
        <v>800</v>
      </c>
      <c r="H35" s="24">
        <v>4106.1</v>
      </c>
      <c r="I35" s="24">
        <v>4106.1</v>
      </c>
      <c r="J35" s="24">
        <v>4106.1</v>
      </c>
      <c r="K35" s="55"/>
    </row>
    <row r="36" spans="1:11" s="7" customFormat="1" ht="18.75">
      <c r="A36" s="217"/>
      <c r="B36" s="218"/>
      <c r="C36" s="11"/>
      <c r="D36" s="27" t="s">
        <v>20</v>
      </c>
      <c r="E36" s="38" t="s">
        <v>109</v>
      </c>
      <c r="F36" s="38" t="s">
        <v>144</v>
      </c>
      <c r="G36" s="38">
        <v>200</v>
      </c>
      <c r="H36" s="24">
        <v>628.9</v>
      </c>
      <c r="I36" s="24">
        <v>628.9</v>
      </c>
      <c r="J36" s="24">
        <v>628.9</v>
      </c>
      <c r="K36" s="55"/>
    </row>
    <row r="37" spans="1:11" s="7" customFormat="1" ht="18.75">
      <c r="A37" s="217"/>
      <c r="B37" s="218"/>
      <c r="C37" s="11"/>
      <c r="D37" s="27" t="s">
        <v>20</v>
      </c>
      <c r="E37" s="38" t="s">
        <v>109</v>
      </c>
      <c r="F37" s="38" t="s">
        <v>143</v>
      </c>
      <c r="G37" s="38">
        <v>200</v>
      </c>
      <c r="H37" s="24">
        <v>1467.5</v>
      </c>
      <c r="I37" s="24">
        <v>1467.5</v>
      </c>
      <c r="J37" s="24">
        <v>1467.5</v>
      </c>
      <c r="K37" s="55"/>
    </row>
    <row r="38" spans="1:11" s="7" customFormat="1" ht="18.75">
      <c r="A38" s="217"/>
      <c r="B38" s="218"/>
      <c r="C38" s="11"/>
      <c r="D38" s="27" t="s">
        <v>20</v>
      </c>
      <c r="E38" s="38" t="s">
        <v>106</v>
      </c>
      <c r="F38" s="38" t="s">
        <v>117</v>
      </c>
      <c r="G38" s="38">
        <v>200</v>
      </c>
      <c r="H38" s="24">
        <v>4618.1</v>
      </c>
      <c r="I38" s="24">
        <v>4618.1</v>
      </c>
      <c r="J38" s="24">
        <v>4618.1</v>
      </c>
      <c r="K38" s="55"/>
    </row>
    <row r="39" spans="1:11" s="7" customFormat="1" ht="18.75">
      <c r="A39" s="217"/>
      <c r="B39" s="218"/>
      <c r="C39" s="11"/>
      <c r="D39" s="27" t="s">
        <v>20</v>
      </c>
      <c r="E39" s="38" t="s">
        <v>109</v>
      </c>
      <c r="F39" s="38" t="s">
        <v>137</v>
      </c>
      <c r="G39" s="38">
        <v>200</v>
      </c>
      <c r="H39" s="24">
        <v>2285.6</v>
      </c>
      <c r="I39" s="24">
        <v>2285.6</v>
      </c>
      <c r="J39" s="24">
        <v>2285.6</v>
      </c>
      <c r="K39" s="55"/>
    </row>
    <row r="40" spans="1:11" s="7" customFormat="1" ht="18.75">
      <c r="A40" s="217"/>
      <c r="B40" s="218"/>
      <c r="C40" s="11"/>
      <c r="D40" s="27" t="s">
        <v>20</v>
      </c>
      <c r="E40" s="38" t="s">
        <v>109</v>
      </c>
      <c r="F40" s="38" t="s">
        <v>118</v>
      </c>
      <c r="G40" s="38">
        <v>200</v>
      </c>
      <c r="H40" s="24">
        <v>620.9</v>
      </c>
      <c r="I40" s="69">
        <v>620.9</v>
      </c>
      <c r="J40" s="24">
        <v>594.5</v>
      </c>
      <c r="K40" s="55"/>
    </row>
    <row r="41" spans="1:12" s="7" customFormat="1" ht="18.75">
      <c r="A41" s="217"/>
      <c r="B41" s="218"/>
      <c r="C41" s="11"/>
      <c r="D41" s="27" t="s">
        <v>20</v>
      </c>
      <c r="E41" s="38" t="s">
        <v>66</v>
      </c>
      <c r="F41" s="38" t="s">
        <v>67</v>
      </c>
      <c r="G41" s="38">
        <v>100</v>
      </c>
      <c r="H41" s="24">
        <v>7524.1</v>
      </c>
      <c r="I41" s="24">
        <v>7524.1</v>
      </c>
      <c r="J41" s="24">
        <v>7524.1</v>
      </c>
      <c r="K41" s="55"/>
      <c r="L41" s="64"/>
    </row>
    <row r="42" spans="1:11" s="7" customFormat="1" ht="18.75">
      <c r="A42" s="217"/>
      <c r="B42" s="218"/>
      <c r="C42" s="11"/>
      <c r="D42" s="27" t="s">
        <v>20</v>
      </c>
      <c r="E42" s="38" t="s">
        <v>66</v>
      </c>
      <c r="F42" s="38" t="s">
        <v>67</v>
      </c>
      <c r="G42" s="38">
        <v>200</v>
      </c>
      <c r="H42" s="24">
        <v>461</v>
      </c>
      <c r="I42" s="24">
        <v>461</v>
      </c>
      <c r="J42" s="24">
        <v>461</v>
      </c>
      <c r="K42" s="55"/>
    </row>
    <row r="43" spans="1:11" s="7" customFormat="1" ht="18.75">
      <c r="A43" s="217"/>
      <c r="B43" s="218"/>
      <c r="C43" s="11"/>
      <c r="D43" s="27" t="s">
        <v>20</v>
      </c>
      <c r="E43" s="38" t="s">
        <v>66</v>
      </c>
      <c r="F43" s="38" t="s">
        <v>67</v>
      </c>
      <c r="G43" s="38">
        <v>800</v>
      </c>
      <c r="H43" s="24">
        <v>0.9</v>
      </c>
      <c r="I43" s="24">
        <v>0.9</v>
      </c>
      <c r="J43" s="24">
        <v>0.9</v>
      </c>
      <c r="K43" s="55"/>
    </row>
    <row r="44" spans="1:11" s="7" customFormat="1" ht="18.75">
      <c r="A44" s="217"/>
      <c r="B44" s="218"/>
      <c r="C44" s="11"/>
      <c r="D44" s="27" t="s">
        <v>20</v>
      </c>
      <c r="E44" s="38" t="s">
        <v>66</v>
      </c>
      <c r="F44" s="38" t="s">
        <v>114</v>
      </c>
      <c r="G44" s="38">
        <v>400</v>
      </c>
      <c r="H44" s="24">
        <v>5029.8</v>
      </c>
      <c r="I44" s="24">
        <v>5029.8</v>
      </c>
      <c r="J44" s="24">
        <v>5029.8</v>
      </c>
      <c r="K44" s="55"/>
    </row>
    <row r="45" spans="1:11" s="7" customFormat="1" ht="18.75">
      <c r="A45" s="217"/>
      <c r="B45" s="218"/>
      <c r="C45" s="11"/>
      <c r="D45" s="27" t="s">
        <v>20</v>
      </c>
      <c r="E45" s="38">
        <v>1004</v>
      </c>
      <c r="F45" s="38" t="s">
        <v>113</v>
      </c>
      <c r="G45" s="38">
        <v>300</v>
      </c>
      <c r="H45" s="24">
        <v>3051.3</v>
      </c>
      <c r="I45" s="24">
        <v>3051.3</v>
      </c>
      <c r="J45" s="24">
        <v>3051.3</v>
      </c>
      <c r="K45" s="55"/>
    </row>
    <row r="46" spans="1:11" s="7" customFormat="1" ht="56.25">
      <c r="A46" s="217"/>
      <c r="B46" s="218"/>
      <c r="C46" s="11" t="s">
        <v>24</v>
      </c>
      <c r="D46" s="27" t="s">
        <v>21</v>
      </c>
      <c r="E46" s="38"/>
      <c r="F46" s="38"/>
      <c r="G46" s="38"/>
      <c r="H46" s="24">
        <f>H47+H48+H49+H50+H52+H51</f>
        <v>91914.1</v>
      </c>
      <c r="I46" s="24">
        <f>I47+I48+I49+I50+I52+I51</f>
        <v>91914.1</v>
      </c>
      <c r="J46" s="24">
        <f>J47+J48+J49+J50+J52+J51</f>
        <v>91910</v>
      </c>
      <c r="K46" s="55"/>
    </row>
    <row r="47" spans="1:11" s="7" customFormat="1" ht="18.75">
      <c r="A47" s="217"/>
      <c r="B47" s="218"/>
      <c r="C47" s="11" t="s">
        <v>105</v>
      </c>
      <c r="D47" s="27" t="s">
        <v>21</v>
      </c>
      <c r="E47" s="38" t="s">
        <v>109</v>
      </c>
      <c r="F47" s="38" t="s">
        <v>110</v>
      </c>
      <c r="G47" s="38">
        <v>600</v>
      </c>
      <c r="H47" s="24">
        <v>71833.8</v>
      </c>
      <c r="I47" s="69">
        <v>71833.8</v>
      </c>
      <c r="J47" s="24">
        <v>71833.8</v>
      </c>
      <c r="K47" s="55"/>
    </row>
    <row r="48" spans="1:11" s="7" customFormat="1" ht="18.75">
      <c r="A48" s="31"/>
      <c r="B48" s="65"/>
      <c r="C48" s="11"/>
      <c r="D48" s="27" t="s">
        <v>21</v>
      </c>
      <c r="E48" s="38" t="s">
        <v>109</v>
      </c>
      <c r="F48" s="38" t="s">
        <v>111</v>
      </c>
      <c r="G48" s="38">
        <v>600</v>
      </c>
      <c r="H48" s="24">
        <v>14752.5</v>
      </c>
      <c r="I48" s="24">
        <v>14752.5</v>
      </c>
      <c r="J48" s="24">
        <v>14752.5</v>
      </c>
      <c r="K48" s="55"/>
    </row>
    <row r="49" spans="1:11" s="7" customFormat="1" ht="18.75">
      <c r="A49" s="31"/>
      <c r="B49" s="65"/>
      <c r="C49" s="11"/>
      <c r="D49" s="27" t="s">
        <v>21</v>
      </c>
      <c r="E49" s="38" t="s">
        <v>109</v>
      </c>
      <c r="F49" s="38" t="s">
        <v>118</v>
      </c>
      <c r="G49" s="38">
        <v>600</v>
      </c>
      <c r="H49" s="24">
        <v>595</v>
      </c>
      <c r="I49" s="69">
        <v>595</v>
      </c>
      <c r="J49" s="24">
        <v>590.9</v>
      </c>
      <c r="K49" s="55"/>
    </row>
    <row r="50" spans="1:11" s="7" customFormat="1" ht="18.75">
      <c r="A50" s="31"/>
      <c r="B50" s="65"/>
      <c r="C50" s="11"/>
      <c r="D50" s="27" t="s">
        <v>21</v>
      </c>
      <c r="E50" s="38" t="s">
        <v>66</v>
      </c>
      <c r="F50" s="38" t="s">
        <v>114</v>
      </c>
      <c r="G50" s="38">
        <v>400</v>
      </c>
      <c r="H50" s="24">
        <v>4539.7</v>
      </c>
      <c r="I50" s="24">
        <v>4539.7</v>
      </c>
      <c r="J50" s="24">
        <v>4539.7</v>
      </c>
      <c r="K50" s="55"/>
    </row>
    <row r="51" spans="1:11" s="7" customFormat="1" ht="18.75">
      <c r="A51" s="63"/>
      <c r="B51" s="66"/>
      <c r="C51" s="11"/>
      <c r="D51" s="27" t="s">
        <v>21</v>
      </c>
      <c r="E51" s="38" t="s">
        <v>109</v>
      </c>
      <c r="F51" s="38" t="s">
        <v>111</v>
      </c>
      <c r="G51" s="38">
        <v>600</v>
      </c>
      <c r="H51" s="24">
        <v>10</v>
      </c>
      <c r="I51" s="24">
        <v>10</v>
      </c>
      <c r="J51" s="24">
        <v>10</v>
      </c>
      <c r="K51" s="55"/>
    </row>
    <row r="52" spans="1:11" s="7" customFormat="1" ht="17.25" customHeight="1">
      <c r="A52" s="63"/>
      <c r="B52" s="66"/>
      <c r="C52" s="11"/>
      <c r="D52" s="27" t="s">
        <v>21</v>
      </c>
      <c r="E52" s="38" t="s">
        <v>109</v>
      </c>
      <c r="F52" s="38" t="s">
        <v>142</v>
      </c>
      <c r="G52" s="38">
        <v>600</v>
      </c>
      <c r="H52" s="24">
        <v>183.1</v>
      </c>
      <c r="I52" s="24">
        <v>183.1</v>
      </c>
      <c r="J52" s="24">
        <v>183.1</v>
      </c>
      <c r="K52" s="55"/>
    </row>
    <row r="53" spans="1:11" s="7" customFormat="1" ht="18.75">
      <c r="A53" s="281" t="s">
        <v>17</v>
      </c>
      <c r="B53" s="282" t="s">
        <v>26</v>
      </c>
      <c r="C53" s="28" t="s">
        <v>13</v>
      </c>
      <c r="D53" s="41"/>
      <c r="E53" s="37"/>
      <c r="F53" s="37"/>
      <c r="G53" s="37"/>
      <c r="H53" s="29">
        <f>H55+H56</f>
        <v>128.7</v>
      </c>
      <c r="I53" s="29">
        <f>I55+I56</f>
        <v>128.7</v>
      </c>
      <c r="J53" s="29">
        <f>J55+J56</f>
        <v>128.7</v>
      </c>
      <c r="K53" s="55"/>
    </row>
    <row r="54" spans="1:11" s="7" customFormat="1" ht="18.75">
      <c r="A54" s="247"/>
      <c r="B54" s="283"/>
      <c r="C54" s="11" t="s">
        <v>14</v>
      </c>
      <c r="D54" s="39"/>
      <c r="E54" s="38"/>
      <c r="F54" s="38"/>
      <c r="G54" s="38"/>
      <c r="H54" s="25"/>
      <c r="I54" s="25"/>
      <c r="J54" s="25"/>
      <c r="K54" s="55"/>
    </row>
    <row r="55" spans="1:11" s="7" customFormat="1" ht="56.25">
      <c r="A55" s="247"/>
      <c r="B55" s="283"/>
      <c r="C55" s="11" t="s">
        <v>24</v>
      </c>
      <c r="D55" s="39" t="s">
        <v>21</v>
      </c>
      <c r="E55" s="38" t="s">
        <v>68</v>
      </c>
      <c r="F55" s="38" t="s">
        <v>69</v>
      </c>
      <c r="G55" s="38">
        <v>200</v>
      </c>
      <c r="H55" s="25">
        <v>63.2</v>
      </c>
      <c r="I55" s="25">
        <v>63.2</v>
      </c>
      <c r="J55" s="25">
        <v>63.2</v>
      </c>
      <c r="K55" s="55"/>
    </row>
    <row r="56" spans="1:11" s="7" customFormat="1" ht="37.5">
      <c r="A56" s="247"/>
      <c r="B56" s="283"/>
      <c r="C56" s="11" t="s">
        <v>23</v>
      </c>
      <c r="D56" s="39" t="s">
        <v>21</v>
      </c>
      <c r="E56" s="38"/>
      <c r="F56" s="38"/>
      <c r="G56" s="38"/>
      <c r="H56" s="54">
        <f>H57+H58</f>
        <v>65.5</v>
      </c>
      <c r="I56" s="54">
        <f>I57+I58</f>
        <v>65.5</v>
      </c>
      <c r="J56" s="54">
        <f>J57+J58</f>
        <v>65.5</v>
      </c>
      <c r="K56" s="55"/>
    </row>
    <row r="57" spans="1:11" s="7" customFormat="1" ht="18.75">
      <c r="A57" s="247"/>
      <c r="B57" s="283"/>
      <c r="C57" s="11"/>
      <c r="D57" s="39" t="s">
        <v>21</v>
      </c>
      <c r="E57" s="38" t="s">
        <v>68</v>
      </c>
      <c r="F57" s="38" t="s">
        <v>139</v>
      </c>
      <c r="G57" s="38">
        <v>200</v>
      </c>
      <c r="H57" s="54">
        <v>47.5</v>
      </c>
      <c r="I57" s="54">
        <v>47.5</v>
      </c>
      <c r="J57" s="54">
        <v>47.5</v>
      </c>
      <c r="K57" s="55"/>
    </row>
    <row r="58" spans="1:11" s="7" customFormat="1" ht="17.25" customHeight="1">
      <c r="A58" s="248"/>
      <c r="B58" s="284"/>
      <c r="C58" s="11"/>
      <c r="D58" s="39" t="s">
        <v>21</v>
      </c>
      <c r="E58" s="38" t="s">
        <v>68</v>
      </c>
      <c r="F58" s="38" t="s">
        <v>138</v>
      </c>
      <c r="G58" s="38">
        <v>200</v>
      </c>
      <c r="H58" s="54">
        <v>18</v>
      </c>
      <c r="I58" s="54">
        <v>18</v>
      </c>
      <c r="J58" s="54">
        <v>18</v>
      </c>
      <c r="K58" s="55"/>
    </row>
    <row r="59" spans="1:11" s="7" customFormat="1" ht="18.75">
      <c r="A59" s="217" t="s">
        <v>27</v>
      </c>
      <c r="B59" s="218" t="s">
        <v>28</v>
      </c>
      <c r="C59" s="28" t="s">
        <v>13</v>
      </c>
      <c r="D59" s="19"/>
      <c r="E59" s="37"/>
      <c r="F59" s="37"/>
      <c r="G59" s="37"/>
      <c r="H59" s="20">
        <f>H61+H62</f>
        <v>292</v>
      </c>
      <c r="I59" s="20">
        <f>I61+I62</f>
        <v>292</v>
      </c>
      <c r="J59" s="20">
        <f>J61+J62</f>
        <v>292</v>
      </c>
      <c r="K59" s="55"/>
    </row>
    <row r="60" spans="1:11" s="7" customFormat="1" ht="18.75">
      <c r="A60" s="217"/>
      <c r="B60" s="218"/>
      <c r="C60" s="11" t="s">
        <v>14</v>
      </c>
      <c r="D60" s="27"/>
      <c r="E60" s="38"/>
      <c r="F60" s="38"/>
      <c r="G60" s="38"/>
      <c r="H60" s="24"/>
      <c r="I60" s="24"/>
      <c r="J60" s="24"/>
      <c r="K60" s="55"/>
    </row>
    <row r="61" spans="1:11" s="7" customFormat="1" ht="37.5">
      <c r="A61" s="217"/>
      <c r="B61" s="218"/>
      <c r="C61" s="11" t="s">
        <v>23</v>
      </c>
      <c r="D61" s="27" t="s">
        <v>20</v>
      </c>
      <c r="E61" s="38" t="s">
        <v>66</v>
      </c>
      <c r="F61" s="38" t="s">
        <v>70</v>
      </c>
      <c r="G61" s="38">
        <v>200</v>
      </c>
      <c r="H61" s="24">
        <v>73.1</v>
      </c>
      <c r="I61" s="24">
        <v>73.1</v>
      </c>
      <c r="J61" s="24">
        <v>73.1</v>
      </c>
      <c r="K61" s="55"/>
    </row>
    <row r="62" spans="1:11" s="7" customFormat="1" ht="17.25" customHeight="1">
      <c r="A62" s="217"/>
      <c r="B62" s="218"/>
      <c r="C62" s="11" t="s">
        <v>24</v>
      </c>
      <c r="D62" s="39" t="s">
        <v>21</v>
      </c>
      <c r="E62" s="38" t="s">
        <v>66</v>
      </c>
      <c r="F62" s="38" t="s">
        <v>70</v>
      </c>
      <c r="G62" s="38">
        <v>200</v>
      </c>
      <c r="H62" s="24">
        <v>218.9</v>
      </c>
      <c r="I62" s="24">
        <v>218.9</v>
      </c>
      <c r="J62" s="24">
        <v>218.9</v>
      </c>
      <c r="K62" s="55"/>
    </row>
    <row r="63" spans="1:11" s="7" customFormat="1" ht="18.75">
      <c r="A63" s="217" t="s">
        <v>29</v>
      </c>
      <c r="B63" s="218" t="s">
        <v>32</v>
      </c>
      <c r="C63" s="28" t="s">
        <v>13</v>
      </c>
      <c r="D63" s="42"/>
      <c r="E63" s="37"/>
      <c r="F63" s="37"/>
      <c r="G63" s="37"/>
      <c r="H63" s="21">
        <f>H65+H68</f>
        <v>4018.5999999999995</v>
      </c>
      <c r="I63" s="21">
        <f>I65+I68</f>
        <v>4018.5999999999995</v>
      </c>
      <c r="J63" s="21">
        <f>J65+J68</f>
        <v>4018.5999999999995</v>
      </c>
      <c r="K63" s="55"/>
    </row>
    <row r="64" spans="1:11" s="7" customFormat="1" ht="18.75">
      <c r="A64" s="217"/>
      <c r="B64" s="218"/>
      <c r="C64" s="11" t="s">
        <v>14</v>
      </c>
      <c r="D64" s="43"/>
      <c r="E64" s="38"/>
      <c r="F64" s="38"/>
      <c r="G64" s="38"/>
      <c r="H64" s="26"/>
      <c r="I64" s="26"/>
      <c r="J64" s="26"/>
      <c r="K64" s="55"/>
    </row>
    <row r="65" spans="1:11" s="7" customFormat="1" ht="37.5">
      <c r="A65" s="217"/>
      <c r="B65" s="218"/>
      <c r="C65" s="11" t="s">
        <v>23</v>
      </c>
      <c r="D65" s="27" t="s">
        <v>20</v>
      </c>
      <c r="E65" s="38"/>
      <c r="F65" s="38"/>
      <c r="G65" s="38"/>
      <c r="H65" s="26">
        <f>H66+H67</f>
        <v>1877.3999999999999</v>
      </c>
      <c r="I65" s="26">
        <f>I66+I67</f>
        <v>1877.3999999999999</v>
      </c>
      <c r="J65" s="26">
        <f>J66+J67</f>
        <v>1877.3999999999999</v>
      </c>
      <c r="K65" s="55"/>
    </row>
    <row r="66" spans="1:11" s="7" customFormat="1" ht="18.75">
      <c r="A66" s="217"/>
      <c r="B66" s="218"/>
      <c r="C66" s="11"/>
      <c r="D66" s="27" t="s">
        <v>20</v>
      </c>
      <c r="E66" s="38" t="s">
        <v>68</v>
      </c>
      <c r="F66" s="38" t="s">
        <v>119</v>
      </c>
      <c r="G66" s="38">
        <v>200</v>
      </c>
      <c r="H66" s="26">
        <v>1779.3</v>
      </c>
      <c r="I66" s="26">
        <v>1779.3</v>
      </c>
      <c r="J66" s="26">
        <v>1779.3</v>
      </c>
      <c r="K66" s="55"/>
    </row>
    <row r="67" spans="1:11" s="7" customFormat="1" ht="18.75">
      <c r="A67" s="217"/>
      <c r="B67" s="218"/>
      <c r="C67" s="11"/>
      <c r="D67" s="27" t="s">
        <v>20</v>
      </c>
      <c r="E67" s="38" t="s">
        <v>68</v>
      </c>
      <c r="F67" s="38" t="s">
        <v>145</v>
      </c>
      <c r="G67" s="38">
        <v>200</v>
      </c>
      <c r="H67" s="26">
        <v>98.1</v>
      </c>
      <c r="I67" s="26">
        <v>98.1</v>
      </c>
      <c r="J67" s="26">
        <v>98.1</v>
      </c>
      <c r="K67" s="55"/>
    </row>
    <row r="68" spans="1:11" s="7" customFormat="1" ht="56.25">
      <c r="A68" s="217"/>
      <c r="B68" s="218"/>
      <c r="C68" s="11" t="s">
        <v>24</v>
      </c>
      <c r="D68" s="39" t="s">
        <v>21</v>
      </c>
      <c r="E68" s="38"/>
      <c r="F68" s="38"/>
      <c r="G68" s="38"/>
      <c r="H68" s="54">
        <f>H69+H70+H71</f>
        <v>2141.2</v>
      </c>
      <c r="I68" s="54">
        <f>I69+I70+I71</f>
        <v>2141.2</v>
      </c>
      <c r="J68" s="54">
        <f>J69+J70+J71</f>
        <v>2141.2</v>
      </c>
      <c r="K68" s="55"/>
    </row>
    <row r="69" spans="1:11" s="7" customFormat="1" ht="18.75">
      <c r="A69" s="217"/>
      <c r="B69" s="218"/>
      <c r="C69" s="11"/>
      <c r="D69" s="39" t="s">
        <v>21</v>
      </c>
      <c r="E69" s="38" t="s">
        <v>68</v>
      </c>
      <c r="F69" s="38" t="s">
        <v>119</v>
      </c>
      <c r="G69" s="38">
        <v>600</v>
      </c>
      <c r="H69" s="26">
        <v>724.6</v>
      </c>
      <c r="I69" s="26">
        <v>724.6</v>
      </c>
      <c r="J69" s="26">
        <v>724.6</v>
      </c>
      <c r="K69" s="55"/>
    </row>
    <row r="70" spans="1:11" s="7" customFormat="1" ht="57.75" customHeight="1">
      <c r="A70" s="217"/>
      <c r="B70" s="218"/>
      <c r="C70" s="11"/>
      <c r="D70" s="39" t="s">
        <v>21</v>
      </c>
      <c r="E70" s="38" t="s">
        <v>68</v>
      </c>
      <c r="F70" s="38" t="s">
        <v>71</v>
      </c>
      <c r="G70" s="38">
        <v>300</v>
      </c>
      <c r="H70" s="26">
        <v>144</v>
      </c>
      <c r="I70" s="26">
        <v>144</v>
      </c>
      <c r="J70" s="26">
        <v>144</v>
      </c>
      <c r="K70" s="55"/>
    </row>
    <row r="71" spans="1:11" s="7" customFormat="1" ht="17.25" customHeight="1">
      <c r="A71" s="217"/>
      <c r="B71" s="218"/>
      <c r="C71" s="11"/>
      <c r="D71" s="39" t="s">
        <v>21</v>
      </c>
      <c r="E71" s="38" t="s">
        <v>68</v>
      </c>
      <c r="F71" s="38" t="s">
        <v>120</v>
      </c>
      <c r="G71" s="38">
        <v>300</v>
      </c>
      <c r="H71" s="24">
        <v>1272.6</v>
      </c>
      <c r="I71" s="24">
        <v>1272.6</v>
      </c>
      <c r="J71" s="24">
        <v>1272.6</v>
      </c>
      <c r="K71" s="55"/>
    </row>
    <row r="72" spans="1:11" s="7" customFormat="1" ht="18.75">
      <c r="A72" s="217" t="s">
        <v>30</v>
      </c>
      <c r="B72" s="218" t="s">
        <v>33</v>
      </c>
      <c r="C72" s="28" t="s">
        <v>13</v>
      </c>
      <c r="D72" s="19"/>
      <c r="E72" s="37"/>
      <c r="F72" s="37"/>
      <c r="G72" s="37"/>
      <c r="H72" s="20">
        <f>H74+H81</f>
        <v>22086.600000000002</v>
      </c>
      <c r="I72" s="20">
        <f>I74+I81</f>
        <v>22086.600000000002</v>
      </c>
      <c r="J72" s="20">
        <f>J74+J81</f>
        <v>22086.3</v>
      </c>
      <c r="K72" s="55"/>
    </row>
    <row r="73" spans="1:11" s="7" customFormat="1" ht="18.75">
      <c r="A73" s="217"/>
      <c r="B73" s="218"/>
      <c r="C73" s="11" t="s">
        <v>14</v>
      </c>
      <c r="D73" s="27"/>
      <c r="E73" s="38"/>
      <c r="F73" s="38"/>
      <c r="G73" s="38"/>
      <c r="H73" s="24"/>
      <c r="I73" s="24"/>
      <c r="J73" s="24"/>
      <c r="K73" s="55"/>
    </row>
    <row r="74" spans="1:11" s="7" customFormat="1" ht="37.5">
      <c r="A74" s="217"/>
      <c r="B74" s="218"/>
      <c r="C74" s="11" t="s">
        <v>23</v>
      </c>
      <c r="D74" s="27" t="s">
        <v>20</v>
      </c>
      <c r="E74" s="38"/>
      <c r="F74" s="38"/>
      <c r="G74" s="38"/>
      <c r="H74" s="24">
        <f>H75+H76+H77+H78+H79+H80</f>
        <v>20730.600000000002</v>
      </c>
      <c r="I74" s="24">
        <f>I75+I76+I77+I78+I79+I80</f>
        <v>20730.600000000002</v>
      </c>
      <c r="J74" s="24">
        <f>J75+J76+J77+J78+J79+J80</f>
        <v>20730.3</v>
      </c>
      <c r="K74" s="55"/>
    </row>
    <row r="75" spans="1:11" s="7" customFormat="1" ht="18.75">
      <c r="A75" s="217"/>
      <c r="B75" s="218"/>
      <c r="C75" s="11"/>
      <c r="D75" s="27" t="s">
        <v>20</v>
      </c>
      <c r="E75" s="38">
        <v>1004</v>
      </c>
      <c r="F75" s="38" t="s">
        <v>72</v>
      </c>
      <c r="G75" s="38">
        <v>200</v>
      </c>
      <c r="H75" s="24">
        <v>4367.6</v>
      </c>
      <c r="I75" s="24">
        <v>4367.6</v>
      </c>
      <c r="J75" s="24">
        <v>4367.5</v>
      </c>
      <c r="K75" s="55"/>
    </row>
    <row r="76" spans="1:11" s="7" customFormat="1" ht="18.75">
      <c r="A76" s="217"/>
      <c r="B76" s="218"/>
      <c r="C76" s="11"/>
      <c r="D76" s="27" t="s">
        <v>20</v>
      </c>
      <c r="E76" s="38">
        <v>1004</v>
      </c>
      <c r="F76" s="38" t="s">
        <v>121</v>
      </c>
      <c r="G76" s="38">
        <v>300</v>
      </c>
      <c r="H76" s="24">
        <v>727.1</v>
      </c>
      <c r="I76" s="24">
        <v>727.1</v>
      </c>
      <c r="J76" s="24">
        <v>727</v>
      </c>
      <c r="K76" s="55"/>
    </row>
    <row r="77" spans="1:11" s="7" customFormat="1" ht="18.75">
      <c r="A77" s="217"/>
      <c r="B77" s="218"/>
      <c r="C77" s="11"/>
      <c r="D77" s="27" t="s">
        <v>20</v>
      </c>
      <c r="E77" s="38">
        <v>1004</v>
      </c>
      <c r="F77" s="38" t="s">
        <v>122</v>
      </c>
      <c r="G77" s="38">
        <v>300</v>
      </c>
      <c r="H77" s="24">
        <v>3953.6</v>
      </c>
      <c r="I77" s="24">
        <v>3953.6</v>
      </c>
      <c r="J77" s="24">
        <v>3953.6</v>
      </c>
      <c r="K77" s="55"/>
    </row>
    <row r="78" spans="1:11" s="7" customFormat="1" ht="18.75">
      <c r="A78" s="217"/>
      <c r="B78" s="218"/>
      <c r="C78" s="11"/>
      <c r="D78" s="27" t="s">
        <v>20</v>
      </c>
      <c r="E78" s="38">
        <v>1004</v>
      </c>
      <c r="F78" s="38" t="s">
        <v>123</v>
      </c>
      <c r="G78" s="38">
        <v>300</v>
      </c>
      <c r="H78" s="24">
        <v>7634.3</v>
      </c>
      <c r="I78" s="24">
        <v>7634.3</v>
      </c>
      <c r="J78" s="24">
        <v>7634.2</v>
      </c>
      <c r="K78" s="55"/>
    </row>
    <row r="79" spans="1:11" s="7" customFormat="1" ht="18.75">
      <c r="A79" s="217"/>
      <c r="B79" s="218"/>
      <c r="C79" s="11"/>
      <c r="D79" s="27" t="s">
        <v>20</v>
      </c>
      <c r="E79" s="38">
        <v>1004</v>
      </c>
      <c r="F79" s="38" t="s">
        <v>124</v>
      </c>
      <c r="G79" s="38">
        <v>300</v>
      </c>
      <c r="H79" s="24">
        <v>58</v>
      </c>
      <c r="I79" s="24">
        <v>58</v>
      </c>
      <c r="J79" s="24">
        <v>58</v>
      </c>
      <c r="K79" s="55"/>
    </row>
    <row r="80" spans="1:11" s="7" customFormat="1" ht="18.75">
      <c r="A80" s="217"/>
      <c r="B80" s="218"/>
      <c r="C80" s="11"/>
      <c r="D80" s="27" t="s">
        <v>20</v>
      </c>
      <c r="E80" s="38">
        <v>1004</v>
      </c>
      <c r="F80" s="38" t="s">
        <v>125</v>
      </c>
      <c r="G80" s="38">
        <v>300</v>
      </c>
      <c r="H80" s="24">
        <v>3990</v>
      </c>
      <c r="I80" s="24">
        <v>3990</v>
      </c>
      <c r="J80" s="24">
        <v>3990</v>
      </c>
      <c r="K80" s="55"/>
    </row>
    <row r="81" spans="1:11" s="7" customFormat="1" ht="56.25">
      <c r="A81" s="217"/>
      <c r="B81" s="218"/>
      <c r="C81" s="11" t="s">
        <v>24</v>
      </c>
      <c r="D81" s="39" t="s">
        <v>21</v>
      </c>
      <c r="E81" s="38"/>
      <c r="F81" s="38"/>
      <c r="G81" s="38"/>
      <c r="H81" s="24">
        <f>H82+H83</f>
        <v>1356</v>
      </c>
      <c r="I81" s="24">
        <f>I82+I83</f>
        <v>1356</v>
      </c>
      <c r="J81" s="24">
        <f>J82+J83</f>
        <v>1356</v>
      </c>
      <c r="K81" s="55"/>
    </row>
    <row r="82" spans="1:11" s="7" customFormat="1" ht="18.75">
      <c r="A82" s="217"/>
      <c r="B82" s="218"/>
      <c r="C82" s="11"/>
      <c r="D82" s="39" t="s">
        <v>21</v>
      </c>
      <c r="E82" s="38" t="s">
        <v>92</v>
      </c>
      <c r="F82" s="38" t="s">
        <v>126</v>
      </c>
      <c r="G82" s="38">
        <v>100</v>
      </c>
      <c r="H82" s="24">
        <v>1238.4</v>
      </c>
      <c r="I82" s="24">
        <v>1238.4</v>
      </c>
      <c r="J82" s="24">
        <v>1238.4</v>
      </c>
      <c r="K82" s="55"/>
    </row>
    <row r="83" spans="1:11" s="7" customFormat="1" ht="17.25" customHeight="1">
      <c r="A83" s="217"/>
      <c r="B83" s="218"/>
      <c r="C83" s="11"/>
      <c r="D83" s="39" t="s">
        <v>21</v>
      </c>
      <c r="E83" s="38" t="s">
        <v>92</v>
      </c>
      <c r="F83" s="38" t="s">
        <v>126</v>
      </c>
      <c r="G83" s="38">
        <v>200</v>
      </c>
      <c r="H83" s="24">
        <v>117.6</v>
      </c>
      <c r="I83" s="24">
        <v>117.6</v>
      </c>
      <c r="J83" s="24">
        <v>117.6</v>
      </c>
      <c r="K83" s="55"/>
    </row>
    <row r="84" spans="1:11" s="7" customFormat="1" ht="18.75">
      <c r="A84" s="217" t="s">
        <v>31</v>
      </c>
      <c r="B84" s="218" t="s">
        <v>34</v>
      </c>
      <c r="C84" s="28" t="s">
        <v>13</v>
      </c>
      <c r="D84" s="41"/>
      <c r="E84" s="37"/>
      <c r="F84" s="37"/>
      <c r="G84" s="37"/>
      <c r="H84" s="29">
        <f>H86</f>
        <v>15</v>
      </c>
      <c r="I84" s="29">
        <f>I86</f>
        <v>15</v>
      </c>
      <c r="J84" s="29">
        <f>J86</f>
        <v>15</v>
      </c>
      <c r="K84" s="55"/>
    </row>
    <row r="85" spans="1:11" s="7" customFormat="1" ht="55.5" customHeight="1">
      <c r="A85" s="217"/>
      <c r="B85" s="218"/>
      <c r="C85" s="11" t="s">
        <v>14</v>
      </c>
      <c r="D85" s="39"/>
      <c r="E85" s="38"/>
      <c r="F85" s="38"/>
      <c r="G85" s="38"/>
      <c r="H85" s="25"/>
      <c r="I85" s="25"/>
      <c r="J85" s="25"/>
      <c r="K85" s="55"/>
    </row>
    <row r="86" spans="1:11" s="7" customFormat="1" ht="55.5" customHeight="1">
      <c r="A86" s="217"/>
      <c r="B86" s="218"/>
      <c r="C86" s="11" t="s">
        <v>24</v>
      </c>
      <c r="D86" s="39" t="s">
        <v>21</v>
      </c>
      <c r="E86" s="38" t="s">
        <v>66</v>
      </c>
      <c r="F86" s="38" t="s">
        <v>73</v>
      </c>
      <c r="G86" s="38">
        <v>200</v>
      </c>
      <c r="H86" s="25">
        <v>15</v>
      </c>
      <c r="I86" s="25">
        <v>15</v>
      </c>
      <c r="J86" s="25">
        <v>15</v>
      </c>
      <c r="K86" s="55"/>
    </row>
    <row r="87" spans="1:11" s="7" customFormat="1" ht="17.25" customHeight="1">
      <c r="A87" s="277" t="s">
        <v>51</v>
      </c>
      <c r="B87" s="278" t="s">
        <v>35</v>
      </c>
      <c r="C87" s="28" t="s">
        <v>13</v>
      </c>
      <c r="D87" s="41"/>
      <c r="E87" s="38"/>
      <c r="F87" s="38"/>
      <c r="G87" s="38"/>
      <c r="H87" s="57">
        <f>H89</f>
        <v>2249</v>
      </c>
      <c r="I87" s="57">
        <f>I89</f>
        <v>2249</v>
      </c>
      <c r="J87" s="57">
        <f>J89</f>
        <v>0</v>
      </c>
      <c r="K87" s="55"/>
    </row>
    <row r="88" spans="1:11" s="7" customFormat="1" ht="18.75">
      <c r="A88" s="277"/>
      <c r="B88" s="278"/>
      <c r="C88" s="11" t="s">
        <v>14</v>
      </c>
      <c r="D88" s="39"/>
      <c r="E88" s="38"/>
      <c r="F88" s="38"/>
      <c r="G88" s="38"/>
      <c r="H88" s="25"/>
      <c r="I88" s="25"/>
      <c r="J88" s="25"/>
      <c r="K88" s="55"/>
    </row>
    <row r="89" spans="1:11" s="7" customFormat="1" ht="61.5" customHeight="1">
      <c r="A89" s="277"/>
      <c r="B89" s="278"/>
      <c r="C89" s="11" t="s">
        <v>24</v>
      </c>
      <c r="D89" s="39" t="s">
        <v>21</v>
      </c>
      <c r="E89" s="38"/>
      <c r="F89" s="38"/>
      <c r="G89" s="38"/>
      <c r="H89" s="25">
        <f>H90+H96</f>
        <v>2249</v>
      </c>
      <c r="I89" s="25">
        <f>I90+I96</f>
        <v>2249</v>
      </c>
      <c r="J89" s="25">
        <f>J90+J96</f>
        <v>0</v>
      </c>
      <c r="K89" s="55"/>
    </row>
    <row r="90" spans="1:11" s="7" customFormat="1" ht="17.25" customHeight="1">
      <c r="A90" s="217" t="s">
        <v>16</v>
      </c>
      <c r="B90" s="218" t="s">
        <v>36</v>
      </c>
      <c r="C90" s="28" t="s">
        <v>13</v>
      </c>
      <c r="D90" s="41"/>
      <c r="E90" s="38"/>
      <c r="F90" s="38"/>
      <c r="G90" s="38"/>
      <c r="H90" s="29">
        <f>H92+H93+H94</f>
        <v>1000</v>
      </c>
      <c r="I90" s="29">
        <f>I92+I93+I94</f>
        <v>1000</v>
      </c>
      <c r="J90" s="29">
        <f>J92+J93+J94</f>
        <v>0</v>
      </c>
      <c r="K90" s="55"/>
    </row>
    <row r="91" spans="1:11" s="7" customFormat="1" ht="18.75">
      <c r="A91" s="217"/>
      <c r="B91" s="218"/>
      <c r="C91" s="11" t="s">
        <v>14</v>
      </c>
      <c r="D91" s="39"/>
      <c r="E91" s="38"/>
      <c r="F91" s="38"/>
      <c r="G91" s="38"/>
      <c r="H91" s="25"/>
      <c r="I91" s="25"/>
      <c r="J91" s="25"/>
      <c r="K91" s="55"/>
    </row>
    <row r="92" spans="1:11" s="7" customFormat="1" ht="18.75">
      <c r="A92" s="217"/>
      <c r="B92" s="218"/>
      <c r="C92" s="11"/>
      <c r="D92" s="39" t="s">
        <v>21</v>
      </c>
      <c r="E92" s="38">
        <v>1003</v>
      </c>
      <c r="F92" s="38" t="s">
        <v>74</v>
      </c>
      <c r="G92" s="38">
        <v>300</v>
      </c>
      <c r="H92" s="25">
        <v>1000</v>
      </c>
      <c r="I92" s="25">
        <v>1000</v>
      </c>
      <c r="J92" s="25">
        <v>0</v>
      </c>
      <c r="K92" s="55"/>
    </row>
    <row r="93" spans="1:11" s="7" customFormat="1" ht="18.75">
      <c r="A93" s="217"/>
      <c r="B93" s="218"/>
      <c r="C93" s="11"/>
      <c r="D93" s="39" t="s">
        <v>21</v>
      </c>
      <c r="E93" s="38">
        <v>1003</v>
      </c>
      <c r="F93" s="38" t="s">
        <v>127</v>
      </c>
      <c r="G93" s="38">
        <v>300</v>
      </c>
      <c r="H93" s="25"/>
      <c r="I93" s="25"/>
      <c r="J93" s="25"/>
      <c r="K93" s="55"/>
    </row>
    <row r="94" spans="1:11" s="7" customFormat="1" ht="18.75">
      <c r="A94" s="217"/>
      <c r="B94" s="218"/>
      <c r="C94" s="11"/>
      <c r="D94" s="39" t="s">
        <v>21</v>
      </c>
      <c r="E94" s="38">
        <v>1003</v>
      </c>
      <c r="F94" s="38" t="s">
        <v>128</v>
      </c>
      <c r="G94" s="38">
        <v>300</v>
      </c>
      <c r="H94" s="54"/>
      <c r="I94" s="54"/>
      <c r="J94" s="25"/>
      <c r="K94" s="55"/>
    </row>
    <row r="95" spans="1:11" s="7" customFormat="1" ht="94.5">
      <c r="A95" s="217" t="s">
        <v>17</v>
      </c>
      <c r="B95" s="60" t="s">
        <v>140</v>
      </c>
      <c r="C95" s="28" t="s">
        <v>13</v>
      </c>
      <c r="D95" s="39"/>
      <c r="E95" s="38"/>
      <c r="F95" s="38"/>
      <c r="G95" s="38"/>
      <c r="H95" s="54"/>
      <c r="I95" s="54"/>
      <c r="J95" s="25"/>
      <c r="K95" s="55"/>
    </row>
    <row r="96" spans="1:11" s="7" customFormat="1" ht="18.75">
      <c r="A96" s="217"/>
      <c r="B96" s="60"/>
      <c r="C96" s="11" t="s">
        <v>14</v>
      </c>
      <c r="D96" s="39" t="s">
        <v>21</v>
      </c>
      <c r="E96" s="38">
        <v>1003</v>
      </c>
      <c r="F96" s="38" t="s">
        <v>141</v>
      </c>
      <c r="G96" s="38">
        <v>300</v>
      </c>
      <c r="H96" s="54">
        <v>1249</v>
      </c>
      <c r="I96" s="54">
        <v>1249</v>
      </c>
      <c r="J96" s="25">
        <v>0</v>
      </c>
      <c r="K96" s="55"/>
    </row>
    <row r="97" spans="1:11" s="7" customFormat="1" ht="30.75" customHeight="1">
      <c r="A97" s="206" t="s">
        <v>52</v>
      </c>
      <c r="B97" s="274" t="s">
        <v>37</v>
      </c>
      <c r="C97" s="28" t="s">
        <v>13</v>
      </c>
      <c r="D97" s="41"/>
      <c r="E97" s="38"/>
      <c r="F97" s="38"/>
      <c r="G97" s="38"/>
      <c r="H97" s="57">
        <f>H99+H105+H109</f>
        <v>8673.2</v>
      </c>
      <c r="I97" s="57">
        <f>I99+I105+I109</f>
        <v>8565.900000000001</v>
      </c>
      <c r="J97" s="57">
        <f>J99+J105+J109</f>
        <v>1715.5</v>
      </c>
      <c r="K97" s="55"/>
    </row>
    <row r="98" spans="1:11" s="7" customFormat="1" ht="18.75">
      <c r="A98" s="207"/>
      <c r="B98" s="228"/>
      <c r="C98" s="11" t="s">
        <v>14</v>
      </c>
      <c r="D98" s="39"/>
      <c r="E98" s="38"/>
      <c r="F98" s="38"/>
      <c r="G98" s="38"/>
      <c r="H98" s="25"/>
      <c r="I98" s="25"/>
      <c r="J98" s="25"/>
      <c r="K98" s="55"/>
    </row>
    <row r="99" spans="1:11" s="7" customFormat="1" ht="75">
      <c r="A99" s="207"/>
      <c r="B99" s="228"/>
      <c r="C99" s="11" t="s">
        <v>75</v>
      </c>
      <c r="D99" s="39" t="s">
        <v>38</v>
      </c>
      <c r="E99" s="38"/>
      <c r="F99" s="38"/>
      <c r="G99" s="38"/>
      <c r="H99" s="25">
        <f>H100+H101+H102+H103+H104</f>
        <v>6870.400000000001</v>
      </c>
      <c r="I99" s="25">
        <f>I100+I101+I102+I103+I104</f>
        <v>6870.400000000001</v>
      </c>
      <c r="J99" s="25">
        <f>J100+J101+J102+J103+J104</f>
        <v>1408</v>
      </c>
      <c r="K99" s="55"/>
    </row>
    <row r="100" spans="1:11" s="7" customFormat="1" ht="18.75">
      <c r="A100" s="207"/>
      <c r="B100" s="228"/>
      <c r="C100" s="11" t="s">
        <v>105</v>
      </c>
      <c r="D100" s="39" t="s">
        <v>38</v>
      </c>
      <c r="E100" s="38" t="s">
        <v>76</v>
      </c>
      <c r="F100" s="38" t="s">
        <v>77</v>
      </c>
      <c r="G100" s="38">
        <v>100</v>
      </c>
      <c r="H100" s="25">
        <v>3063.3</v>
      </c>
      <c r="I100" s="25">
        <v>3063.3</v>
      </c>
      <c r="J100" s="25">
        <v>581.2</v>
      </c>
      <c r="K100" s="55"/>
    </row>
    <row r="101" spans="1:11" s="7" customFormat="1" ht="18.75">
      <c r="A101" s="207"/>
      <c r="B101" s="228"/>
      <c r="C101" s="11"/>
      <c r="D101" s="39" t="s">
        <v>38</v>
      </c>
      <c r="E101" s="38" t="s">
        <v>76</v>
      </c>
      <c r="F101" s="38" t="s">
        <v>77</v>
      </c>
      <c r="G101" s="38">
        <v>200</v>
      </c>
      <c r="H101" s="25">
        <v>2100.4</v>
      </c>
      <c r="I101" s="25">
        <v>2100.4</v>
      </c>
      <c r="J101" s="25">
        <v>661.4</v>
      </c>
      <c r="K101" s="55"/>
    </row>
    <row r="102" spans="1:11" s="7" customFormat="1" ht="18.75">
      <c r="A102" s="207"/>
      <c r="B102" s="228"/>
      <c r="C102" s="11"/>
      <c r="D102" s="39" t="s">
        <v>38</v>
      </c>
      <c r="E102" s="38" t="s">
        <v>76</v>
      </c>
      <c r="F102" s="38" t="s">
        <v>77</v>
      </c>
      <c r="G102" s="38">
        <v>800</v>
      </c>
      <c r="H102" s="25">
        <v>684.7</v>
      </c>
      <c r="I102" s="25">
        <v>684.7</v>
      </c>
      <c r="J102" s="25">
        <v>165.4</v>
      </c>
      <c r="K102" s="55"/>
    </row>
    <row r="103" spans="1:11" s="7" customFormat="1" ht="18.75">
      <c r="A103" s="207"/>
      <c r="B103" s="228"/>
      <c r="C103" s="11"/>
      <c r="D103" s="39" t="s">
        <v>38</v>
      </c>
      <c r="E103" s="38" t="s">
        <v>76</v>
      </c>
      <c r="F103" s="38" t="s">
        <v>79</v>
      </c>
      <c r="G103" s="38">
        <v>200</v>
      </c>
      <c r="H103" s="25">
        <v>500</v>
      </c>
      <c r="I103" s="25">
        <v>500</v>
      </c>
      <c r="J103" s="25">
        <v>0</v>
      </c>
      <c r="K103" s="55"/>
    </row>
    <row r="104" spans="1:11" s="7" customFormat="1" ht="18.75">
      <c r="A104" s="207"/>
      <c r="B104" s="228"/>
      <c r="C104" s="11"/>
      <c r="D104" s="39" t="s">
        <v>38</v>
      </c>
      <c r="E104" s="38" t="s">
        <v>78</v>
      </c>
      <c r="F104" s="38" t="s">
        <v>77</v>
      </c>
      <c r="G104" s="38">
        <v>200</v>
      </c>
      <c r="H104" s="25">
        <v>522</v>
      </c>
      <c r="I104" s="25">
        <v>522</v>
      </c>
      <c r="J104" s="25">
        <v>0</v>
      </c>
      <c r="K104" s="55"/>
    </row>
    <row r="105" spans="1:11" s="7" customFormat="1" ht="37.5">
      <c r="A105" s="207"/>
      <c r="B105" s="228"/>
      <c r="C105" s="11" t="s">
        <v>39</v>
      </c>
      <c r="D105" s="39" t="s">
        <v>40</v>
      </c>
      <c r="E105" s="38"/>
      <c r="F105" s="38"/>
      <c r="G105" s="38"/>
      <c r="H105" s="25">
        <f>H106+H107+H108</f>
        <v>1695.5</v>
      </c>
      <c r="I105" s="25">
        <f>I106+I107+I108</f>
        <v>1695.5</v>
      </c>
      <c r="J105" s="25">
        <f>J106+J107+J108</f>
        <v>307.5</v>
      </c>
      <c r="K105" s="55"/>
    </row>
    <row r="106" spans="1:11" s="7" customFormat="1" ht="18.75">
      <c r="A106" s="207"/>
      <c r="B106" s="228"/>
      <c r="C106" s="11" t="s">
        <v>105</v>
      </c>
      <c r="D106" s="39" t="s">
        <v>40</v>
      </c>
      <c r="E106" s="38" t="s">
        <v>76</v>
      </c>
      <c r="F106" s="38" t="s">
        <v>77</v>
      </c>
      <c r="G106" s="38">
        <v>100</v>
      </c>
      <c r="H106" s="25">
        <v>1348.5</v>
      </c>
      <c r="I106" s="25">
        <v>1348.5</v>
      </c>
      <c r="J106" s="25">
        <v>233.3</v>
      </c>
      <c r="K106" s="55"/>
    </row>
    <row r="107" spans="1:11" s="7" customFormat="1" ht="18.75">
      <c r="A107" s="207"/>
      <c r="B107" s="228"/>
      <c r="C107" s="11"/>
      <c r="D107" s="39" t="s">
        <v>40</v>
      </c>
      <c r="E107" s="38" t="s">
        <v>76</v>
      </c>
      <c r="F107" s="38" t="s">
        <v>77</v>
      </c>
      <c r="G107" s="38">
        <v>200</v>
      </c>
      <c r="H107" s="25">
        <v>346</v>
      </c>
      <c r="I107" s="25">
        <v>346</v>
      </c>
      <c r="J107" s="25">
        <v>74.2</v>
      </c>
      <c r="K107" s="55"/>
    </row>
    <row r="108" spans="1:11" s="7" customFormat="1" ht="18.75">
      <c r="A108" s="207"/>
      <c r="B108" s="228"/>
      <c r="C108" s="11"/>
      <c r="D108" s="39" t="s">
        <v>40</v>
      </c>
      <c r="E108" s="38" t="s">
        <v>76</v>
      </c>
      <c r="F108" s="38" t="s">
        <v>77</v>
      </c>
      <c r="G108" s="38">
        <v>800</v>
      </c>
      <c r="H108" s="25">
        <v>1</v>
      </c>
      <c r="I108" s="25">
        <v>1</v>
      </c>
      <c r="J108" s="25">
        <v>0</v>
      </c>
      <c r="K108" s="55"/>
    </row>
    <row r="109" spans="1:11" s="7" customFormat="1" ht="56.25">
      <c r="A109" s="207"/>
      <c r="B109" s="228"/>
      <c r="C109" s="11" t="s">
        <v>24</v>
      </c>
      <c r="D109" s="39" t="s">
        <v>21</v>
      </c>
      <c r="E109" s="38"/>
      <c r="F109" s="38"/>
      <c r="G109" s="38"/>
      <c r="H109" s="25">
        <f>H110+H111+H112</f>
        <v>107.3</v>
      </c>
      <c r="I109" s="25">
        <f>I110+I111+I112</f>
        <v>0</v>
      </c>
      <c r="J109" s="25">
        <f>J110+J111+J112</f>
        <v>0</v>
      </c>
      <c r="K109" s="55"/>
    </row>
    <row r="110" spans="1:11" s="7" customFormat="1" ht="18.75">
      <c r="A110" s="207"/>
      <c r="B110" s="228"/>
      <c r="C110" s="11"/>
      <c r="D110" s="39" t="s">
        <v>21</v>
      </c>
      <c r="E110" s="38" t="s">
        <v>78</v>
      </c>
      <c r="F110" s="38" t="s">
        <v>79</v>
      </c>
      <c r="G110" s="38">
        <v>200</v>
      </c>
      <c r="H110" s="25">
        <v>107.3</v>
      </c>
      <c r="I110" s="25"/>
      <c r="J110" s="25">
        <v>0</v>
      </c>
      <c r="K110" s="55"/>
    </row>
    <row r="111" spans="1:11" s="7" customFormat="1" ht="18.75">
      <c r="A111" s="227"/>
      <c r="B111" s="229"/>
      <c r="C111" s="11"/>
      <c r="D111" s="39" t="s">
        <v>21</v>
      </c>
      <c r="E111" s="38" t="s">
        <v>76</v>
      </c>
      <c r="F111" s="38" t="s">
        <v>134</v>
      </c>
      <c r="G111" s="38">
        <v>500</v>
      </c>
      <c r="H111" s="25"/>
      <c r="I111" s="25"/>
      <c r="J111" s="25"/>
      <c r="K111" s="55"/>
    </row>
    <row r="112" spans="1:11" s="7" customFormat="1" ht="18.75">
      <c r="A112" s="61"/>
      <c r="B112" s="62"/>
      <c r="C112" s="11"/>
      <c r="D112" s="39" t="s">
        <v>21</v>
      </c>
      <c r="E112" s="38" t="s">
        <v>76</v>
      </c>
      <c r="F112" s="38" t="s">
        <v>146</v>
      </c>
      <c r="G112" s="38">
        <v>500</v>
      </c>
      <c r="H112" s="25"/>
      <c r="I112" s="25"/>
      <c r="J112" s="25"/>
      <c r="K112" s="55"/>
    </row>
    <row r="113" spans="1:11" s="7" customFormat="1" ht="18.75">
      <c r="A113" s="266" t="s">
        <v>53</v>
      </c>
      <c r="B113" s="230" t="s">
        <v>41</v>
      </c>
      <c r="C113" s="28" t="s">
        <v>13</v>
      </c>
      <c r="D113" s="41"/>
      <c r="E113" s="44"/>
      <c r="F113" s="44"/>
      <c r="G113" s="44"/>
      <c r="H113" s="57">
        <f>H116+H117+H118+H119</f>
        <v>300</v>
      </c>
      <c r="I113" s="57">
        <f>I116+I117+I118+I119</f>
        <v>300</v>
      </c>
      <c r="J113" s="57">
        <f>J116+J117+J118+J119</f>
        <v>23.1</v>
      </c>
      <c r="K113" s="55"/>
    </row>
    <row r="114" spans="1:11" s="7" customFormat="1" ht="18.75">
      <c r="A114" s="267"/>
      <c r="B114" s="231"/>
      <c r="C114" s="11" t="s">
        <v>14</v>
      </c>
      <c r="D114" s="39"/>
      <c r="E114" s="38"/>
      <c r="F114" s="38"/>
      <c r="G114" s="38"/>
      <c r="H114" s="25"/>
      <c r="I114" s="25"/>
      <c r="J114" s="25"/>
      <c r="K114" s="55"/>
    </row>
    <row r="115" spans="1:11" s="7" customFormat="1" ht="56.25">
      <c r="A115" s="267"/>
      <c r="B115" s="231"/>
      <c r="C115" s="11" t="s">
        <v>24</v>
      </c>
      <c r="D115" s="39" t="s">
        <v>21</v>
      </c>
      <c r="E115" s="38"/>
      <c r="F115" s="38"/>
      <c r="G115" s="38"/>
      <c r="H115" s="25"/>
      <c r="I115" s="25"/>
      <c r="J115" s="25"/>
      <c r="K115" s="55"/>
    </row>
    <row r="116" spans="1:11" s="7" customFormat="1" ht="18.75">
      <c r="A116" s="267"/>
      <c r="B116" s="231"/>
      <c r="C116" s="11"/>
      <c r="D116" s="39" t="s">
        <v>21</v>
      </c>
      <c r="E116" s="38">
        <v>1101</v>
      </c>
      <c r="F116" s="38" t="s">
        <v>80</v>
      </c>
      <c r="G116" s="38">
        <v>200</v>
      </c>
      <c r="H116" s="25">
        <v>300</v>
      </c>
      <c r="I116" s="25">
        <v>300</v>
      </c>
      <c r="J116" s="25">
        <v>23.1</v>
      </c>
      <c r="K116" s="55"/>
    </row>
    <row r="117" spans="1:11" s="7" customFormat="1" ht="18.75">
      <c r="A117" s="267"/>
      <c r="B117" s="231"/>
      <c r="C117" s="11"/>
      <c r="D117" s="39" t="s">
        <v>21</v>
      </c>
      <c r="E117" s="38">
        <v>1105</v>
      </c>
      <c r="F117" s="38" t="s">
        <v>130</v>
      </c>
      <c r="G117" s="38">
        <v>200</v>
      </c>
      <c r="H117" s="25"/>
      <c r="I117" s="25"/>
      <c r="J117" s="25"/>
      <c r="K117" s="55"/>
    </row>
    <row r="118" spans="1:11" s="7" customFormat="1" ht="18.75">
      <c r="A118" s="267"/>
      <c r="B118" s="231"/>
      <c r="C118" s="11"/>
      <c r="D118" s="39" t="s">
        <v>21</v>
      </c>
      <c r="E118" s="38">
        <v>1105</v>
      </c>
      <c r="F118" s="38" t="s">
        <v>147</v>
      </c>
      <c r="G118" s="38">
        <v>200</v>
      </c>
      <c r="H118" s="25"/>
      <c r="I118" s="25"/>
      <c r="J118" s="25"/>
      <c r="K118" s="55"/>
    </row>
    <row r="119" spans="1:11" s="7" customFormat="1" ht="18.75">
      <c r="A119" s="268"/>
      <c r="B119" s="275"/>
      <c r="C119" s="11"/>
      <c r="D119" s="39" t="s">
        <v>21</v>
      </c>
      <c r="E119" s="38">
        <v>1105</v>
      </c>
      <c r="F119" s="38" t="s">
        <v>129</v>
      </c>
      <c r="G119" s="38">
        <v>400</v>
      </c>
      <c r="H119" s="25"/>
      <c r="I119" s="25"/>
      <c r="J119" s="25"/>
      <c r="K119" s="55"/>
    </row>
    <row r="120" spans="1:11" s="7" customFormat="1" ht="51" customHeight="1">
      <c r="A120" s="266" t="s">
        <v>54</v>
      </c>
      <c r="B120" s="276" t="s">
        <v>42</v>
      </c>
      <c r="C120" s="28" t="s">
        <v>13</v>
      </c>
      <c r="D120" s="41"/>
      <c r="E120" s="44"/>
      <c r="F120" s="44"/>
      <c r="G120" s="44"/>
      <c r="H120" s="57">
        <f>H123+H122</f>
        <v>95.9</v>
      </c>
      <c r="I120" s="57">
        <f>I123+I122</f>
        <v>95.9</v>
      </c>
      <c r="J120" s="57">
        <f>J123+J122</f>
        <v>0</v>
      </c>
      <c r="K120" s="55"/>
    </row>
    <row r="121" spans="1:11" s="7" customFormat="1" ht="51" customHeight="1">
      <c r="A121" s="267"/>
      <c r="B121" s="276"/>
      <c r="C121" s="11" t="s">
        <v>14</v>
      </c>
      <c r="D121" s="39"/>
      <c r="E121" s="38"/>
      <c r="F121" s="38"/>
      <c r="G121" s="38"/>
      <c r="H121" s="25"/>
      <c r="I121" s="25"/>
      <c r="J121" s="25"/>
      <c r="K121" s="55"/>
    </row>
    <row r="122" spans="1:11" s="7" customFormat="1" ht="51" customHeight="1">
      <c r="A122" s="267"/>
      <c r="B122" s="276"/>
      <c r="C122" s="11" t="s">
        <v>24</v>
      </c>
      <c r="D122" s="39" t="s">
        <v>21</v>
      </c>
      <c r="E122" s="38" t="s">
        <v>81</v>
      </c>
      <c r="F122" s="38" t="s">
        <v>82</v>
      </c>
      <c r="G122" s="38">
        <v>400</v>
      </c>
      <c r="H122" s="54">
        <v>65.9</v>
      </c>
      <c r="I122" s="54">
        <v>65.9</v>
      </c>
      <c r="J122" s="54">
        <v>0</v>
      </c>
      <c r="K122" s="55"/>
    </row>
    <row r="123" spans="1:11" s="7" customFormat="1" ht="51" customHeight="1">
      <c r="A123" s="268"/>
      <c r="B123" s="276"/>
      <c r="C123" s="11"/>
      <c r="D123" s="39" t="s">
        <v>21</v>
      </c>
      <c r="E123" s="38" t="s">
        <v>81</v>
      </c>
      <c r="F123" s="38" t="s">
        <v>152</v>
      </c>
      <c r="G123" s="38">
        <v>200</v>
      </c>
      <c r="H123" s="54">
        <v>30</v>
      </c>
      <c r="I123" s="54">
        <v>30</v>
      </c>
      <c r="J123" s="54">
        <v>0</v>
      </c>
      <c r="K123" s="55"/>
    </row>
    <row r="124" spans="1:11" s="7" customFormat="1" ht="51" customHeight="1">
      <c r="A124" s="266" t="s">
        <v>55</v>
      </c>
      <c r="B124" s="208" t="s">
        <v>43</v>
      </c>
      <c r="C124" s="28" t="s">
        <v>13</v>
      </c>
      <c r="D124" s="41"/>
      <c r="E124" s="44"/>
      <c r="F124" s="44"/>
      <c r="G124" s="44"/>
      <c r="H124" s="57">
        <f>H126</f>
        <v>10</v>
      </c>
      <c r="I124" s="57">
        <f>I126</f>
        <v>10</v>
      </c>
      <c r="J124" s="57">
        <f>J126</f>
        <v>0</v>
      </c>
      <c r="K124" s="55"/>
    </row>
    <row r="125" spans="1:11" s="7" customFormat="1" ht="51" customHeight="1">
      <c r="A125" s="267"/>
      <c r="B125" s="209"/>
      <c r="C125" s="11" t="s">
        <v>14</v>
      </c>
      <c r="D125" s="39"/>
      <c r="E125" s="38"/>
      <c r="F125" s="38"/>
      <c r="G125" s="38"/>
      <c r="H125" s="25"/>
      <c r="I125" s="25"/>
      <c r="J125" s="25"/>
      <c r="K125" s="55"/>
    </row>
    <row r="126" spans="1:11" s="7" customFormat="1" ht="51" customHeight="1">
      <c r="A126" s="268"/>
      <c r="B126" s="269"/>
      <c r="C126" s="11" t="s">
        <v>24</v>
      </c>
      <c r="D126" s="39" t="s">
        <v>21</v>
      </c>
      <c r="E126" s="38" t="s">
        <v>83</v>
      </c>
      <c r="F126" s="38" t="s">
        <v>84</v>
      </c>
      <c r="G126" s="38">
        <v>200</v>
      </c>
      <c r="H126" s="25">
        <v>10</v>
      </c>
      <c r="I126" s="25">
        <v>10</v>
      </c>
      <c r="J126" s="25">
        <v>0</v>
      </c>
      <c r="K126" s="55"/>
    </row>
    <row r="127" spans="1:11" s="7" customFormat="1" ht="51" customHeight="1">
      <c r="A127" s="266" t="s">
        <v>56</v>
      </c>
      <c r="B127" s="208" t="s">
        <v>44</v>
      </c>
      <c r="C127" s="28" t="s">
        <v>13</v>
      </c>
      <c r="D127" s="41"/>
      <c r="E127" s="44"/>
      <c r="F127" s="44"/>
      <c r="G127" s="44"/>
      <c r="H127" s="57">
        <f>H130+H131</f>
        <v>122</v>
      </c>
      <c r="I127" s="57">
        <f>I130+I131</f>
        <v>122</v>
      </c>
      <c r="J127" s="57">
        <f>J130+J131</f>
        <v>53.2</v>
      </c>
      <c r="K127" s="55"/>
    </row>
    <row r="128" spans="1:11" s="7" customFormat="1" ht="51" customHeight="1">
      <c r="A128" s="267"/>
      <c r="B128" s="209"/>
      <c r="C128" s="11" t="s">
        <v>14</v>
      </c>
      <c r="D128" s="39"/>
      <c r="E128" s="38"/>
      <c r="F128" s="38"/>
      <c r="G128" s="38"/>
      <c r="H128" s="25"/>
      <c r="I128" s="25"/>
      <c r="J128" s="25"/>
      <c r="K128" s="55"/>
    </row>
    <row r="129" spans="1:11" s="7" customFormat="1" ht="51" customHeight="1">
      <c r="A129" s="267"/>
      <c r="B129" s="209"/>
      <c r="C129" s="11" t="s">
        <v>24</v>
      </c>
      <c r="D129" s="39" t="s">
        <v>21</v>
      </c>
      <c r="E129" s="38"/>
      <c r="F129" s="38"/>
      <c r="G129" s="38"/>
      <c r="H129" s="25"/>
      <c r="I129" s="25"/>
      <c r="J129" s="25"/>
      <c r="K129" s="55"/>
    </row>
    <row r="130" spans="1:11" s="7" customFormat="1" ht="51" customHeight="1">
      <c r="A130" s="267"/>
      <c r="B130" s="209"/>
      <c r="C130" s="11"/>
      <c r="D130" s="27" t="s">
        <v>21</v>
      </c>
      <c r="E130" s="38" t="s">
        <v>85</v>
      </c>
      <c r="F130" s="38" t="s">
        <v>86</v>
      </c>
      <c r="G130" s="38">
        <v>800</v>
      </c>
      <c r="H130" s="25">
        <v>50</v>
      </c>
      <c r="I130" s="25">
        <v>50</v>
      </c>
      <c r="J130" s="25">
        <v>0</v>
      </c>
      <c r="K130" s="55"/>
    </row>
    <row r="131" spans="1:11" s="7" customFormat="1" ht="51" customHeight="1">
      <c r="A131" s="267"/>
      <c r="B131" s="209"/>
      <c r="C131" s="11"/>
      <c r="D131" s="27" t="s">
        <v>21</v>
      </c>
      <c r="E131" s="38" t="s">
        <v>90</v>
      </c>
      <c r="F131" s="38" t="s">
        <v>133</v>
      </c>
      <c r="G131" s="38">
        <v>400</v>
      </c>
      <c r="H131" s="25">
        <v>72</v>
      </c>
      <c r="I131" s="25">
        <v>72</v>
      </c>
      <c r="J131" s="25">
        <v>53.2</v>
      </c>
      <c r="K131" s="55"/>
    </row>
    <row r="132" spans="1:11" s="7" customFormat="1" ht="101.25" customHeight="1">
      <c r="A132" s="242" t="s">
        <v>57</v>
      </c>
      <c r="B132" s="70" t="s">
        <v>45</v>
      </c>
      <c r="C132" s="28" t="s">
        <v>13</v>
      </c>
      <c r="D132" s="41"/>
      <c r="E132" s="44"/>
      <c r="F132" s="44"/>
      <c r="G132" s="44"/>
      <c r="H132" s="57">
        <f>H134+H138</f>
        <v>11975.5</v>
      </c>
      <c r="I132" s="57">
        <f>I134+I138</f>
        <v>11975.5</v>
      </c>
      <c r="J132" s="57">
        <f>J134+J138</f>
        <v>1741.2</v>
      </c>
      <c r="K132" s="55"/>
    </row>
    <row r="133" spans="1:11" s="7" customFormat="1" ht="51" customHeight="1">
      <c r="A133" s="242"/>
      <c r="B133" s="71"/>
      <c r="C133" s="11" t="s">
        <v>14</v>
      </c>
      <c r="D133" s="39"/>
      <c r="E133" s="38"/>
      <c r="F133" s="38"/>
      <c r="G133" s="38"/>
      <c r="H133" s="25"/>
      <c r="I133" s="25"/>
      <c r="J133" s="25"/>
      <c r="K133" s="55"/>
    </row>
    <row r="134" spans="1:11" s="7" customFormat="1" ht="66" customHeight="1">
      <c r="A134" s="242"/>
      <c r="B134" s="71"/>
      <c r="C134" s="11" t="s">
        <v>47</v>
      </c>
      <c r="D134" s="39" t="s">
        <v>46</v>
      </c>
      <c r="E134" s="38"/>
      <c r="F134" s="38"/>
      <c r="G134" s="38"/>
      <c r="H134" s="25">
        <f>H135+H136+H137</f>
        <v>11776.5</v>
      </c>
      <c r="I134" s="25">
        <f>I135+I136+I137</f>
        <v>11776.5</v>
      </c>
      <c r="J134" s="25">
        <f>J135+J136+J137</f>
        <v>1741.2</v>
      </c>
      <c r="K134" s="55"/>
    </row>
    <row r="135" spans="1:11" s="7" customFormat="1" ht="66" customHeight="1">
      <c r="A135" s="242"/>
      <c r="B135" s="71"/>
      <c r="C135" s="11"/>
      <c r="D135" s="39" t="s">
        <v>46</v>
      </c>
      <c r="E135" s="38" t="s">
        <v>87</v>
      </c>
      <c r="F135" s="38" t="s">
        <v>88</v>
      </c>
      <c r="G135" s="38">
        <v>100</v>
      </c>
      <c r="H135" s="25">
        <v>11175.1</v>
      </c>
      <c r="I135" s="25">
        <v>11175.1</v>
      </c>
      <c r="J135" s="25">
        <v>1652</v>
      </c>
      <c r="K135" s="55"/>
    </row>
    <row r="136" spans="1:11" s="7" customFormat="1" ht="66" customHeight="1">
      <c r="A136" s="242"/>
      <c r="B136" s="71"/>
      <c r="C136" s="11"/>
      <c r="D136" s="39" t="s">
        <v>46</v>
      </c>
      <c r="E136" s="38" t="s">
        <v>87</v>
      </c>
      <c r="F136" s="38" t="s">
        <v>88</v>
      </c>
      <c r="G136" s="38">
        <v>200</v>
      </c>
      <c r="H136" s="25">
        <v>599.4</v>
      </c>
      <c r="I136" s="25">
        <v>599.4</v>
      </c>
      <c r="J136" s="25">
        <v>89.2</v>
      </c>
      <c r="K136" s="55"/>
    </row>
    <row r="137" spans="1:11" s="7" customFormat="1" ht="66" customHeight="1">
      <c r="A137" s="242"/>
      <c r="B137" s="71"/>
      <c r="C137" s="11"/>
      <c r="D137" s="39" t="s">
        <v>46</v>
      </c>
      <c r="E137" s="38" t="s">
        <v>87</v>
      </c>
      <c r="F137" s="38" t="s">
        <v>88</v>
      </c>
      <c r="G137" s="38">
        <v>800</v>
      </c>
      <c r="H137" s="25">
        <v>2</v>
      </c>
      <c r="I137" s="25">
        <v>2</v>
      </c>
      <c r="J137" s="25">
        <v>0</v>
      </c>
      <c r="K137" s="55"/>
    </row>
    <row r="138" spans="1:11" s="7" customFormat="1" ht="51" customHeight="1">
      <c r="A138" s="242"/>
      <c r="B138" s="71"/>
      <c r="C138" s="11" t="s">
        <v>24</v>
      </c>
      <c r="D138" s="39" t="s">
        <v>21</v>
      </c>
      <c r="E138" s="38"/>
      <c r="F138" s="38"/>
      <c r="G138" s="38"/>
      <c r="H138" s="25">
        <f>H139+H140+H141</f>
        <v>199</v>
      </c>
      <c r="I138" s="25">
        <f>I139+I140+I141</f>
        <v>199</v>
      </c>
      <c r="J138" s="25">
        <f>J139+J140+J141</f>
        <v>0</v>
      </c>
      <c r="K138" s="55"/>
    </row>
    <row r="139" spans="1:11" s="7" customFormat="1" ht="51" customHeight="1">
      <c r="A139" s="242"/>
      <c r="B139" s="72"/>
      <c r="C139" s="11"/>
      <c r="D139" s="39" t="s">
        <v>21</v>
      </c>
      <c r="E139" s="38">
        <v>1003</v>
      </c>
      <c r="F139" s="38" t="s">
        <v>89</v>
      </c>
      <c r="G139" s="38">
        <v>300</v>
      </c>
      <c r="H139" s="25">
        <v>199</v>
      </c>
      <c r="I139" s="25">
        <v>199</v>
      </c>
      <c r="J139" s="25">
        <v>0</v>
      </c>
      <c r="K139" s="55"/>
    </row>
    <row r="140" spans="1:11" s="7" customFormat="1" ht="51" customHeight="1">
      <c r="A140" s="242"/>
      <c r="B140" s="72"/>
      <c r="C140" s="11"/>
      <c r="D140" s="39" t="s">
        <v>21</v>
      </c>
      <c r="E140" s="38">
        <v>1003</v>
      </c>
      <c r="F140" s="38" t="s">
        <v>148</v>
      </c>
      <c r="G140" s="38">
        <v>300</v>
      </c>
      <c r="H140" s="25"/>
      <c r="I140" s="25"/>
      <c r="J140" s="25"/>
      <c r="K140" s="55"/>
    </row>
    <row r="141" spans="1:11" s="7" customFormat="1" ht="51" customHeight="1">
      <c r="A141" s="242"/>
      <c r="B141" s="72"/>
      <c r="C141" s="11"/>
      <c r="D141" s="39" t="s">
        <v>21</v>
      </c>
      <c r="E141" s="38">
        <v>1003</v>
      </c>
      <c r="F141" s="38" t="s">
        <v>149</v>
      </c>
      <c r="G141" s="38">
        <v>300</v>
      </c>
      <c r="H141" s="25"/>
      <c r="I141" s="25"/>
      <c r="J141" s="25"/>
      <c r="K141" s="55"/>
    </row>
    <row r="142" spans="1:11" s="7" customFormat="1" ht="66" customHeight="1">
      <c r="A142" s="221" t="s">
        <v>58</v>
      </c>
      <c r="B142" s="224" t="s">
        <v>48</v>
      </c>
      <c r="C142" s="28" t="s">
        <v>13</v>
      </c>
      <c r="D142" s="41"/>
      <c r="E142" s="38"/>
      <c r="F142" s="38"/>
      <c r="G142" s="38"/>
      <c r="H142" s="57">
        <f>H144+H145</f>
        <v>100</v>
      </c>
      <c r="I142" s="57">
        <f>I144+I145</f>
        <v>100</v>
      </c>
      <c r="J142" s="57">
        <f>J144+J145</f>
        <v>0</v>
      </c>
      <c r="K142" s="55"/>
    </row>
    <row r="143" spans="1:11" s="7" customFormat="1" ht="51" customHeight="1">
      <c r="A143" s="222"/>
      <c r="B143" s="225"/>
      <c r="C143" s="11" t="s">
        <v>14</v>
      </c>
      <c r="D143" s="39"/>
      <c r="E143" s="38"/>
      <c r="F143" s="38"/>
      <c r="G143" s="38"/>
      <c r="H143" s="25"/>
      <c r="I143" s="25"/>
      <c r="J143" s="25"/>
      <c r="K143" s="55"/>
    </row>
    <row r="144" spans="1:11" s="7" customFormat="1" ht="51" customHeight="1">
      <c r="A144" s="222"/>
      <c r="B144" s="225"/>
      <c r="C144" s="11" t="s">
        <v>24</v>
      </c>
      <c r="D144" s="39" t="s">
        <v>21</v>
      </c>
      <c r="E144" s="38" t="s">
        <v>90</v>
      </c>
      <c r="F144" s="38" t="s">
        <v>91</v>
      </c>
      <c r="G144" s="38">
        <v>200</v>
      </c>
      <c r="H144" s="25">
        <v>100</v>
      </c>
      <c r="I144" s="25">
        <v>100</v>
      </c>
      <c r="J144" s="25">
        <v>0</v>
      </c>
      <c r="K144" s="55"/>
    </row>
    <row r="145" spans="1:11" s="7" customFormat="1" ht="51" customHeight="1">
      <c r="A145" s="223"/>
      <c r="B145" s="226"/>
      <c r="C145" s="11"/>
      <c r="D145" s="39" t="s">
        <v>21</v>
      </c>
      <c r="E145" s="38" t="s">
        <v>131</v>
      </c>
      <c r="F145" s="38" t="s">
        <v>132</v>
      </c>
      <c r="G145" s="38">
        <v>500</v>
      </c>
      <c r="H145" s="25"/>
      <c r="I145" s="25"/>
      <c r="J145" s="25"/>
      <c r="K145" s="55"/>
    </row>
    <row r="146" spans="1:11" s="7" customFormat="1" ht="51" customHeight="1">
      <c r="A146" s="272" t="s">
        <v>59</v>
      </c>
      <c r="B146" s="286" t="s">
        <v>49</v>
      </c>
      <c r="C146" s="28" t="s">
        <v>13</v>
      </c>
      <c r="D146" s="41"/>
      <c r="E146" s="44"/>
      <c r="F146" s="44"/>
      <c r="G146" s="44"/>
      <c r="H146" s="57">
        <f>H149+H150+H151</f>
        <v>2865.8</v>
      </c>
      <c r="I146" s="57">
        <f>I149+I150+I151</f>
        <v>2865.8</v>
      </c>
      <c r="J146" s="57">
        <f>J149+J150+J151</f>
        <v>414.9</v>
      </c>
      <c r="K146" s="55"/>
    </row>
    <row r="147" spans="1:11" s="7" customFormat="1" ht="51" customHeight="1">
      <c r="A147" s="273"/>
      <c r="B147" s="287"/>
      <c r="C147" s="11" t="s">
        <v>14</v>
      </c>
      <c r="D147" s="39"/>
      <c r="E147" s="38"/>
      <c r="F147" s="38"/>
      <c r="G147" s="38"/>
      <c r="H147" s="25"/>
      <c r="I147" s="25"/>
      <c r="J147" s="25"/>
      <c r="K147" s="55"/>
    </row>
    <row r="148" spans="1:11" s="7" customFormat="1" ht="95.25" customHeight="1">
      <c r="A148" s="273"/>
      <c r="B148" s="287"/>
      <c r="C148" s="11" t="s">
        <v>63</v>
      </c>
      <c r="D148" s="39" t="s">
        <v>62</v>
      </c>
      <c r="E148" s="38"/>
      <c r="F148" s="38"/>
      <c r="G148" s="38"/>
      <c r="H148" s="25"/>
      <c r="I148" s="25"/>
      <c r="J148" s="25"/>
      <c r="K148" s="55"/>
    </row>
    <row r="149" spans="1:11" s="7" customFormat="1" ht="51" customHeight="1">
      <c r="A149" s="273"/>
      <c r="B149" s="287"/>
      <c r="C149" s="11"/>
      <c r="D149" s="39" t="s">
        <v>62</v>
      </c>
      <c r="E149" s="38" t="s">
        <v>92</v>
      </c>
      <c r="F149" s="38">
        <v>1008201</v>
      </c>
      <c r="G149" s="38">
        <v>100</v>
      </c>
      <c r="H149" s="25">
        <v>1894</v>
      </c>
      <c r="I149" s="25">
        <v>1894</v>
      </c>
      <c r="J149" s="25">
        <v>385.7</v>
      </c>
      <c r="K149" s="55"/>
    </row>
    <row r="150" spans="1:11" s="7" customFormat="1" ht="51" customHeight="1">
      <c r="A150" s="273"/>
      <c r="B150" s="287"/>
      <c r="C150" s="11"/>
      <c r="D150" s="39" t="s">
        <v>62</v>
      </c>
      <c r="E150" s="38" t="s">
        <v>92</v>
      </c>
      <c r="F150" s="38">
        <v>1008201</v>
      </c>
      <c r="G150" s="38">
        <v>200</v>
      </c>
      <c r="H150" s="25">
        <v>971.8</v>
      </c>
      <c r="I150" s="25">
        <v>971.8</v>
      </c>
      <c r="J150" s="25">
        <v>29.2</v>
      </c>
      <c r="K150" s="55"/>
    </row>
    <row r="151" spans="1:11" s="7" customFormat="1" ht="34.5" customHeight="1">
      <c r="A151" s="285"/>
      <c r="B151" s="288"/>
      <c r="C151" s="11"/>
      <c r="D151" s="39" t="s">
        <v>62</v>
      </c>
      <c r="E151" s="38" t="s">
        <v>92</v>
      </c>
      <c r="F151" s="38">
        <v>1008201</v>
      </c>
      <c r="G151" s="38">
        <v>800</v>
      </c>
      <c r="H151" s="25"/>
      <c r="I151" s="25"/>
      <c r="J151" s="25"/>
      <c r="K151" s="55"/>
    </row>
    <row r="152" spans="1:11" s="7" customFormat="1" ht="51" customHeight="1">
      <c r="A152" s="221" t="s">
        <v>60</v>
      </c>
      <c r="B152" s="224" t="s">
        <v>64</v>
      </c>
      <c r="C152" s="28" t="s">
        <v>13</v>
      </c>
      <c r="D152" s="41"/>
      <c r="E152" s="44"/>
      <c r="F152" s="44"/>
      <c r="G152" s="44"/>
      <c r="H152" s="57">
        <f>H154</f>
        <v>40603.600000000006</v>
      </c>
      <c r="I152" s="57">
        <f>I154</f>
        <v>40603.600000000006</v>
      </c>
      <c r="J152" s="57">
        <f>J154</f>
        <v>9191.6</v>
      </c>
      <c r="K152" s="55"/>
    </row>
    <row r="153" spans="1:11" s="7" customFormat="1" ht="51" customHeight="1">
      <c r="A153" s="222"/>
      <c r="B153" s="225"/>
      <c r="C153" s="11" t="s">
        <v>14</v>
      </c>
      <c r="D153" s="39"/>
      <c r="E153" s="38"/>
      <c r="F153" s="38"/>
      <c r="G153" s="38"/>
      <c r="H153" s="25"/>
      <c r="I153" s="25"/>
      <c r="J153" s="25"/>
      <c r="K153" s="55"/>
    </row>
    <row r="154" spans="1:11" s="7" customFormat="1" ht="51" customHeight="1">
      <c r="A154" s="222"/>
      <c r="B154" s="225"/>
      <c r="C154" s="11" t="s">
        <v>24</v>
      </c>
      <c r="D154" s="39" t="s">
        <v>21</v>
      </c>
      <c r="E154" s="38"/>
      <c r="F154" s="38"/>
      <c r="G154" s="38"/>
      <c r="H154" s="25">
        <f>H155+H156+H157+H158+H159+H160+H161+H162+H163</f>
        <v>40603.600000000006</v>
      </c>
      <c r="I154" s="25">
        <f>I155+I156+I157+I158+I159+I160+I161+I162+I163</f>
        <v>40603.600000000006</v>
      </c>
      <c r="J154" s="25">
        <f>J155+J156+J157+J158+J159+J160+J161+J162+J163</f>
        <v>9191.6</v>
      </c>
      <c r="K154" s="55"/>
    </row>
    <row r="155" spans="1:11" s="7" customFormat="1" ht="51" customHeight="1">
      <c r="A155" s="222"/>
      <c r="B155" s="225"/>
      <c r="C155" s="11" t="s">
        <v>93</v>
      </c>
      <c r="D155" s="39" t="s">
        <v>21</v>
      </c>
      <c r="E155" s="38" t="s">
        <v>94</v>
      </c>
      <c r="F155" s="38">
        <v>1108054</v>
      </c>
      <c r="G155" s="38">
        <v>800</v>
      </c>
      <c r="H155" s="25">
        <v>500</v>
      </c>
      <c r="I155" s="25">
        <v>500</v>
      </c>
      <c r="J155" s="25"/>
      <c r="K155" s="55"/>
    </row>
    <row r="156" spans="1:11" s="7" customFormat="1" ht="51" customHeight="1">
      <c r="A156" s="222"/>
      <c r="B156" s="225"/>
      <c r="C156" s="11"/>
      <c r="D156" s="39" t="s">
        <v>21</v>
      </c>
      <c r="E156" s="38">
        <v>1401</v>
      </c>
      <c r="F156" s="38">
        <v>1107802</v>
      </c>
      <c r="G156" s="38">
        <v>500</v>
      </c>
      <c r="H156" s="25">
        <v>5349.2</v>
      </c>
      <c r="I156" s="25">
        <v>5349.2</v>
      </c>
      <c r="J156" s="25">
        <v>1337.4</v>
      </c>
      <c r="K156" s="55"/>
    </row>
    <row r="157" spans="1:11" s="7" customFormat="1" ht="51" customHeight="1">
      <c r="A157" s="222"/>
      <c r="B157" s="225"/>
      <c r="C157" s="11"/>
      <c r="D157" s="39" t="s">
        <v>21</v>
      </c>
      <c r="E157" s="38">
        <v>1401</v>
      </c>
      <c r="F157" s="38">
        <v>1108802</v>
      </c>
      <c r="G157" s="38">
        <v>500</v>
      </c>
      <c r="H157" s="25">
        <v>10000</v>
      </c>
      <c r="I157" s="25">
        <v>10000</v>
      </c>
      <c r="J157" s="25">
        <v>2500</v>
      </c>
      <c r="K157" s="55"/>
    </row>
    <row r="158" spans="1:11" s="7" customFormat="1" ht="51" customHeight="1">
      <c r="A158" s="222"/>
      <c r="B158" s="225"/>
      <c r="C158" s="11"/>
      <c r="D158" s="39" t="s">
        <v>21</v>
      </c>
      <c r="E158" s="38">
        <v>1402</v>
      </c>
      <c r="F158" s="38">
        <v>1108803</v>
      </c>
      <c r="G158" s="38">
        <v>500</v>
      </c>
      <c r="H158" s="25">
        <v>22986.1</v>
      </c>
      <c r="I158" s="25">
        <v>22986.1</v>
      </c>
      <c r="J158" s="25">
        <v>5238.2</v>
      </c>
      <c r="K158" s="55"/>
    </row>
    <row r="159" spans="1:11" s="7" customFormat="1" ht="51" customHeight="1">
      <c r="A159" s="222"/>
      <c r="B159" s="225"/>
      <c r="C159" s="11"/>
      <c r="D159" s="39" t="s">
        <v>21</v>
      </c>
      <c r="E159" s="38" t="s">
        <v>92</v>
      </c>
      <c r="F159" s="38">
        <v>1107808</v>
      </c>
      <c r="G159" s="38">
        <v>100</v>
      </c>
      <c r="H159" s="25">
        <v>371.6</v>
      </c>
      <c r="I159" s="25">
        <v>371.6</v>
      </c>
      <c r="J159" s="25">
        <v>61.8</v>
      </c>
      <c r="K159" s="55"/>
    </row>
    <row r="160" spans="1:11" s="7" customFormat="1" ht="51" customHeight="1">
      <c r="A160" s="222"/>
      <c r="B160" s="225"/>
      <c r="C160" s="11"/>
      <c r="D160" s="39" t="s">
        <v>21</v>
      </c>
      <c r="E160" s="38" t="s">
        <v>92</v>
      </c>
      <c r="F160" s="38">
        <v>1107808</v>
      </c>
      <c r="G160" s="38">
        <v>200</v>
      </c>
      <c r="H160" s="25">
        <v>16.4</v>
      </c>
      <c r="I160" s="25">
        <v>16.4</v>
      </c>
      <c r="J160" s="25">
        <v>0.1</v>
      </c>
      <c r="K160" s="55"/>
    </row>
    <row r="161" spans="1:11" s="7" customFormat="1" ht="51" customHeight="1">
      <c r="A161" s="222"/>
      <c r="B161" s="225"/>
      <c r="C161" s="11"/>
      <c r="D161" s="39" t="s">
        <v>21</v>
      </c>
      <c r="E161" s="38" t="s">
        <v>92</v>
      </c>
      <c r="F161" s="38">
        <v>1107809</v>
      </c>
      <c r="G161" s="38">
        <v>100</v>
      </c>
      <c r="H161" s="25">
        <v>363.3</v>
      </c>
      <c r="I161" s="25">
        <v>363.3</v>
      </c>
      <c r="J161" s="25">
        <v>53.5</v>
      </c>
      <c r="K161" s="55"/>
    </row>
    <row r="162" spans="1:11" s="7" customFormat="1" ht="51" customHeight="1">
      <c r="A162" s="222"/>
      <c r="B162" s="225"/>
      <c r="C162" s="11"/>
      <c r="D162" s="39" t="s">
        <v>21</v>
      </c>
      <c r="E162" s="38" t="s">
        <v>92</v>
      </c>
      <c r="F162" s="38">
        <v>1107809</v>
      </c>
      <c r="G162" s="38">
        <v>200</v>
      </c>
      <c r="H162" s="25">
        <v>13.7</v>
      </c>
      <c r="I162" s="25">
        <v>13.7</v>
      </c>
      <c r="J162" s="25">
        <v>0</v>
      </c>
      <c r="K162" s="55"/>
    </row>
    <row r="163" spans="1:11" s="7" customFormat="1" ht="51" customHeight="1">
      <c r="A163" s="223"/>
      <c r="B163" s="226"/>
      <c r="C163" s="11"/>
      <c r="D163" s="39" t="s">
        <v>21</v>
      </c>
      <c r="E163" s="38">
        <v>1301</v>
      </c>
      <c r="F163" s="38">
        <v>1108788</v>
      </c>
      <c r="G163" s="38">
        <v>700</v>
      </c>
      <c r="H163" s="25">
        <v>1003.3</v>
      </c>
      <c r="I163" s="25">
        <v>1003.3</v>
      </c>
      <c r="J163" s="25">
        <v>0.6</v>
      </c>
      <c r="K163" s="55"/>
    </row>
    <row r="164" spans="1:11" s="7" customFormat="1" ht="51" customHeight="1">
      <c r="A164" s="272" t="s">
        <v>61</v>
      </c>
      <c r="B164" s="237" t="s">
        <v>65</v>
      </c>
      <c r="C164" s="28" t="s">
        <v>13</v>
      </c>
      <c r="D164" s="41"/>
      <c r="E164" s="44"/>
      <c r="F164" s="44"/>
      <c r="G164" s="44"/>
      <c r="H164" s="57">
        <f>H166+H168+H167</f>
        <v>51374.5</v>
      </c>
      <c r="I164" s="57">
        <f>I166+I168+I167</f>
        <v>51374.5</v>
      </c>
      <c r="J164" s="57">
        <f>J166+J168+J167</f>
        <v>12683</v>
      </c>
      <c r="K164" s="55"/>
    </row>
    <row r="165" spans="1:11" s="7" customFormat="1" ht="51" customHeight="1">
      <c r="A165" s="273"/>
      <c r="B165" s="238"/>
      <c r="C165" s="11" t="s">
        <v>14</v>
      </c>
      <c r="D165" s="39"/>
      <c r="E165" s="38"/>
      <c r="F165" s="38"/>
      <c r="G165" s="38"/>
      <c r="H165" s="25"/>
      <c r="I165" s="25"/>
      <c r="J165" s="25"/>
      <c r="K165" s="55"/>
    </row>
    <row r="166" spans="1:11" s="7" customFormat="1" ht="57.75" customHeight="1">
      <c r="A166" s="273"/>
      <c r="B166" s="238"/>
      <c r="C166" s="11" t="s">
        <v>95</v>
      </c>
      <c r="D166" s="39" t="s">
        <v>96</v>
      </c>
      <c r="E166" s="38"/>
      <c r="F166" s="38"/>
      <c r="G166" s="38"/>
      <c r="H166" s="25">
        <f>H188+H173</f>
        <v>2319.7</v>
      </c>
      <c r="I166" s="25">
        <f>I188+I173</f>
        <v>2319.7</v>
      </c>
      <c r="J166" s="25">
        <f>J188+J173</f>
        <v>400.5</v>
      </c>
      <c r="K166" s="55"/>
    </row>
    <row r="167" spans="1:11" s="7" customFormat="1" ht="57.75" customHeight="1">
      <c r="A167" s="273"/>
      <c r="B167" s="238"/>
      <c r="C167" s="68" t="s">
        <v>150</v>
      </c>
      <c r="D167" s="39" t="s">
        <v>46</v>
      </c>
      <c r="E167" s="38"/>
      <c r="F167" s="38"/>
      <c r="G167" s="38"/>
      <c r="H167" s="25">
        <f>H174</f>
        <v>0</v>
      </c>
      <c r="I167" s="25">
        <f>I174</f>
        <v>0</v>
      </c>
      <c r="J167" s="25">
        <f>J174</f>
        <v>0</v>
      </c>
      <c r="K167" s="55"/>
    </row>
    <row r="168" spans="1:11" s="7" customFormat="1" ht="51" customHeight="1">
      <c r="A168" s="273"/>
      <c r="B168" s="238"/>
      <c r="C168" s="11" t="s">
        <v>24</v>
      </c>
      <c r="D168" s="39" t="s">
        <v>21</v>
      </c>
      <c r="E168" s="38"/>
      <c r="F168" s="38"/>
      <c r="G168" s="38"/>
      <c r="H168" s="25">
        <f>H170+H175+H177+H192</f>
        <v>49054.8</v>
      </c>
      <c r="I168" s="25">
        <f>I170+I175+I177+I192</f>
        <v>49054.8</v>
      </c>
      <c r="J168" s="25">
        <f>J170+J175+J177+J192</f>
        <v>12282.5</v>
      </c>
      <c r="K168" s="55"/>
    </row>
    <row r="169" spans="1:11" s="7" customFormat="1" ht="18.75">
      <c r="A169" s="270" t="s">
        <v>16</v>
      </c>
      <c r="B169" s="271" t="s">
        <v>97</v>
      </c>
      <c r="C169" s="28" t="s">
        <v>13</v>
      </c>
      <c r="D169" s="15"/>
      <c r="E169" s="38"/>
      <c r="F169" s="38"/>
      <c r="G169" s="38"/>
      <c r="H169" s="33">
        <f>H170</f>
        <v>130</v>
      </c>
      <c r="I169" s="33">
        <f>I170</f>
        <v>130</v>
      </c>
      <c r="J169" s="33">
        <f>J170</f>
        <v>0</v>
      </c>
      <c r="K169" s="55"/>
    </row>
    <row r="170" spans="1:11" s="7" customFormat="1" ht="18.75">
      <c r="A170" s="217"/>
      <c r="B170" s="254"/>
      <c r="C170" s="11" t="s">
        <v>14</v>
      </c>
      <c r="D170" s="34" t="s">
        <v>21</v>
      </c>
      <c r="E170" s="38" t="s">
        <v>98</v>
      </c>
      <c r="F170" s="38">
        <v>1218062</v>
      </c>
      <c r="G170" s="38">
        <v>200</v>
      </c>
      <c r="H170" s="24">
        <v>130</v>
      </c>
      <c r="I170" s="24">
        <v>130</v>
      </c>
      <c r="J170" s="24">
        <v>0</v>
      </c>
      <c r="K170" s="55"/>
    </row>
    <row r="171" spans="1:11" s="7" customFormat="1" ht="18.75">
      <c r="A171" s="217" t="s">
        <v>17</v>
      </c>
      <c r="B171" s="254" t="s">
        <v>99</v>
      </c>
      <c r="C171" s="28" t="s">
        <v>13</v>
      </c>
      <c r="D171" s="45"/>
      <c r="E171" s="38"/>
      <c r="F171" s="38"/>
      <c r="G171" s="38"/>
      <c r="H171" s="32">
        <f>H172</f>
        <v>60</v>
      </c>
      <c r="I171" s="32">
        <f>I172</f>
        <v>60</v>
      </c>
      <c r="J171" s="32">
        <f>J172</f>
        <v>0</v>
      </c>
      <c r="K171" s="55"/>
    </row>
    <row r="172" spans="1:11" s="7" customFormat="1" ht="18.75">
      <c r="A172" s="217"/>
      <c r="B172" s="254"/>
      <c r="C172" s="11" t="s">
        <v>14</v>
      </c>
      <c r="D172" s="45" t="s">
        <v>21</v>
      </c>
      <c r="E172" s="38"/>
      <c r="F172" s="38"/>
      <c r="G172" s="38"/>
      <c r="H172" s="25">
        <f>H173+H174+H175</f>
        <v>60</v>
      </c>
      <c r="I172" s="25">
        <f>I173+I174+I175</f>
        <v>60</v>
      </c>
      <c r="J172" s="25">
        <f>J173+J174+J175</f>
        <v>0</v>
      </c>
      <c r="K172" s="55"/>
    </row>
    <row r="173" spans="1:11" s="7" customFormat="1" ht="18.75">
      <c r="A173" s="63"/>
      <c r="B173" s="67"/>
      <c r="C173" s="11"/>
      <c r="D173" s="45" t="s">
        <v>96</v>
      </c>
      <c r="E173" s="38" t="s">
        <v>98</v>
      </c>
      <c r="F173" s="38">
        <v>1218063</v>
      </c>
      <c r="G173" s="38">
        <v>200</v>
      </c>
      <c r="H173" s="25"/>
      <c r="I173" s="25"/>
      <c r="J173" s="25"/>
      <c r="K173" s="55"/>
    </row>
    <row r="174" spans="1:11" s="7" customFormat="1" ht="18.75">
      <c r="A174" s="63"/>
      <c r="B174" s="67"/>
      <c r="C174" s="11"/>
      <c r="D174" s="45" t="s">
        <v>46</v>
      </c>
      <c r="E174" s="38" t="s">
        <v>98</v>
      </c>
      <c r="F174" s="38">
        <v>1218063</v>
      </c>
      <c r="G174" s="38">
        <v>200</v>
      </c>
      <c r="H174" s="25"/>
      <c r="I174" s="25"/>
      <c r="J174" s="25"/>
      <c r="K174" s="55"/>
    </row>
    <row r="175" spans="1:11" s="7" customFormat="1" ht="18.75">
      <c r="A175" s="63"/>
      <c r="B175" s="67"/>
      <c r="C175" s="11"/>
      <c r="D175" s="45" t="s">
        <v>21</v>
      </c>
      <c r="E175" s="38" t="s">
        <v>98</v>
      </c>
      <c r="F175" s="38">
        <v>1218063</v>
      </c>
      <c r="G175" s="38">
        <v>200</v>
      </c>
      <c r="H175" s="25">
        <v>60</v>
      </c>
      <c r="I175" s="25">
        <v>60</v>
      </c>
      <c r="J175" s="25">
        <v>0</v>
      </c>
      <c r="K175" s="55"/>
    </row>
    <row r="176" spans="1:11" s="7" customFormat="1" ht="18.75">
      <c r="A176" s="263" t="s">
        <v>27</v>
      </c>
      <c r="B176" s="255" t="s">
        <v>100</v>
      </c>
      <c r="C176" s="28" t="s">
        <v>13</v>
      </c>
      <c r="D176" s="34"/>
      <c r="E176" s="38"/>
      <c r="F176" s="38"/>
      <c r="G176" s="38"/>
      <c r="H176" s="33">
        <f>H177+H188</f>
        <v>43823.8</v>
      </c>
      <c r="I176" s="33">
        <f>I177+I188</f>
        <v>43823.8</v>
      </c>
      <c r="J176" s="33">
        <f>J177+J188</f>
        <v>7798.5</v>
      </c>
      <c r="K176" s="55"/>
    </row>
    <row r="177" spans="1:11" s="7" customFormat="1" ht="18.75">
      <c r="A177" s="264"/>
      <c r="B177" s="256"/>
      <c r="C177" s="11" t="s">
        <v>14</v>
      </c>
      <c r="D177" s="19" t="s">
        <v>21</v>
      </c>
      <c r="E177" s="38"/>
      <c r="F177" s="38"/>
      <c r="G177" s="38"/>
      <c r="H177" s="20">
        <f>H178+H179+H180+H181+H182+H183+H184+H185+H186+H187</f>
        <v>41504.100000000006</v>
      </c>
      <c r="I177" s="20">
        <f>I178+I179+I180+I181+I182+I183+I184+I185+I186+I187</f>
        <v>41504.100000000006</v>
      </c>
      <c r="J177" s="20">
        <f>J178+J179+J180+J181+J182+J183+J184+J185+J186+J187</f>
        <v>7398</v>
      </c>
      <c r="K177" s="55"/>
    </row>
    <row r="178" spans="1:11" s="7" customFormat="1" ht="18.75">
      <c r="A178" s="264"/>
      <c r="B178" s="256"/>
      <c r="C178" s="11"/>
      <c r="D178" s="34" t="s">
        <v>21</v>
      </c>
      <c r="E178" s="38" t="s">
        <v>92</v>
      </c>
      <c r="F178" s="38">
        <v>1238020</v>
      </c>
      <c r="G178" s="38">
        <v>200</v>
      </c>
      <c r="H178" s="24"/>
      <c r="I178" s="24"/>
      <c r="J178" s="24"/>
      <c r="K178" s="55"/>
    </row>
    <row r="179" spans="1:11" s="7" customFormat="1" ht="18.75">
      <c r="A179" s="264"/>
      <c r="B179" s="256"/>
      <c r="C179" s="11"/>
      <c r="D179" s="34" t="s">
        <v>21</v>
      </c>
      <c r="E179" s="38" t="s">
        <v>92</v>
      </c>
      <c r="F179" s="38">
        <v>1238020</v>
      </c>
      <c r="G179" s="38">
        <v>800</v>
      </c>
      <c r="H179" s="24"/>
      <c r="I179" s="24"/>
      <c r="J179" s="24"/>
      <c r="K179" s="55"/>
    </row>
    <row r="180" spans="1:11" s="7" customFormat="1" ht="18.75">
      <c r="A180" s="264"/>
      <c r="B180" s="256"/>
      <c r="C180" s="11"/>
      <c r="D180" s="34" t="s">
        <v>21</v>
      </c>
      <c r="E180" s="38" t="s">
        <v>92</v>
      </c>
      <c r="F180" s="38">
        <v>1237847</v>
      </c>
      <c r="G180" s="38">
        <v>100</v>
      </c>
      <c r="H180" s="24">
        <v>300</v>
      </c>
      <c r="I180" s="24">
        <v>300</v>
      </c>
      <c r="J180" s="24">
        <v>51.8</v>
      </c>
      <c r="K180" s="55"/>
    </row>
    <row r="181" spans="1:11" s="7" customFormat="1" ht="18.75">
      <c r="A181" s="264"/>
      <c r="B181" s="256"/>
      <c r="C181" s="11"/>
      <c r="D181" s="34" t="s">
        <v>21</v>
      </c>
      <c r="E181" s="38" t="s">
        <v>92</v>
      </c>
      <c r="F181" s="38">
        <v>1237847</v>
      </c>
      <c r="G181" s="38">
        <v>200</v>
      </c>
      <c r="H181" s="24">
        <v>46</v>
      </c>
      <c r="I181" s="24">
        <v>46</v>
      </c>
      <c r="J181" s="24">
        <v>4</v>
      </c>
      <c r="K181" s="55"/>
    </row>
    <row r="182" spans="1:11" s="7" customFormat="1" ht="18.75">
      <c r="A182" s="264"/>
      <c r="B182" s="256"/>
      <c r="C182" s="11"/>
      <c r="D182" s="34" t="s">
        <v>21</v>
      </c>
      <c r="E182" s="38" t="s">
        <v>101</v>
      </c>
      <c r="F182" s="38">
        <v>1238202</v>
      </c>
      <c r="G182" s="38">
        <v>100</v>
      </c>
      <c r="H182" s="24">
        <v>2392</v>
      </c>
      <c r="I182" s="24">
        <v>2392</v>
      </c>
      <c r="J182" s="24">
        <v>473.3</v>
      </c>
      <c r="K182" s="55"/>
    </row>
    <row r="183" spans="1:11" s="7" customFormat="1" ht="18.75">
      <c r="A183" s="264"/>
      <c r="B183" s="256"/>
      <c r="C183" s="11"/>
      <c r="D183" s="34" t="s">
        <v>21</v>
      </c>
      <c r="E183" s="38" t="s">
        <v>101</v>
      </c>
      <c r="F183" s="38">
        <v>1238201</v>
      </c>
      <c r="G183" s="38">
        <v>100</v>
      </c>
      <c r="H183" s="24">
        <v>24229</v>
      </c>
      <c r="I183" s="24">
        <v>24229</v>
      </c>
      <c r="J183" s="24">
        <v>4859.1</v>
      </c>
      <c r="K183" s="55"/>
    </row>
    <row r="184" spans="1:11" s="7" customFormat="1" ht="18.75">
      <c r="A184" s="264"/>
      <c r="B184" s="256"/>
      <c r="C184" s="11"/>
      <c r="D184" s="34" t="s">
        <v>21</v>
      </c>
      <c r="E184" s="38" t="s">
        <v>101</v>
      </c>
      <c r="F184" s="38">
        <v>1238201</v>
      </c>
      <c r="G184" s="38">
        <v>200</v>
      </c>
      <c r="H184" s="24">
        <v>12059.8</v>
      </c>
      <c r="I184" s="24">
        <v>12059.8</v>
      </c>
      <c r="J184" s="24">
        <v>1614.4</v>
      </c>
      <c r="K184" s="55"/>
    </row>
    <row r="185" spans="1:11" s="7" customFormat="1" ht="18.75">
      <c r="A185" s="264"/>
      <c r="B185" s="256"/>
      <c r="C185" s="11"/>
      <c r="D185" s="34" t="s">
        <v>21</v>
      </c>
      <c r="E185" s="38" t="s">
        <v>101</v>
      </c>
      <c r="F185" s="38">
        <v>1238201</v>
      </c>
      <c r="G185" s="38">
        <v>800</v>
      </c>
      <c r="H185" s="24">
        <v>364</v>
      </c>
      <c r="I185" s="24">
        <v>364</v>
      </c>
      <c r="J185" s="24">
        <v>70.4</v>
      </c>
      <c r="K185" s="55"/>
    </row>
    <row r="186" spans="1:11" s="7" customFormat="1" ht="18.75">
      <c r="A186" s="264"/>
      <c r="B186" s="256"/>
      <c r="C186" s="11"/>
      <c r="D186" s="34" t="s">
        <v>21</v>
      </c>
      <c r="E186" s="38" t="s">
        <v>102</v>
      </c>
      <c r="F186" s="38">
        <v>1230059</v>
      </c>
      <c r="G186" s="38">
        <v>100</v>
      </c>
      <c r="H186" s="24">
        <v>2112</v>
      </c>
      <c r="I186" s="24">
        <v>2112</v>
      </c>
      <c r="J186" s="24">
        <v>324.9</v>
      </c>
      <c r="K186" s="55"/>
    </row>
    <row r="187" spans="1:11" s="7" customFormat="1" ht="18.75">
      <c r="A187" s="264"/>
      <c r="B187" s="256"/>
      <c r="C187" s="11"/>
      <c r="D187" s="34" t="s">
        <v>21</v>
      </c>
      <c r="E187" s="38" t="s">
        <v>102</v>
      </c>
      <c r="F187" s="38">
        <v>1230059</v>
      </c>
      <c r="G187" s="38">
        <v>200</v>
      </c>
      <c r="H187" s="24">
        <v>1.3</v>
      </c>
      <c r="I187" s="24">
        <v>1.3</v>
      </c>
      <c r="J187" s="24">
        <v>0.1</v>
      </c>
      <c r="K187" s="55"/>
    </row>
    <row r="188" spans="1:11" s="7" customFormat="1" ht="29.25" customHeight="1">
      <c r="A188" s="264"/>
      <c r="B188" s="256"/>
      <c r="C188" s="11"/>
      <c r="D188" s="19" t="s">
        <v>96</v>
      </c>
      <c r="E188" s="38"/>
      <c r="F188" s="38"/>
      <c r="G188" s="38"/>
      <c r="H188" s="20">
        <f>H189+H190+H191</f>
        <v>2319.7</v>
      </c>
      <c r="I188" s="20">
        <f>I189+I190+I191</f>
        <v>2319.7</v>
      </c>
      <c r="J188" s="20">
        <f>J189+J190+J191</f>
        <v>400.5</v>
      </c>
      <c r="K188" s="55"/>
    </row>
    <row r="189" spans="1:11" s="7" customFormat="1" ht="18.75">
      <c r="A189" s="264"/>
      <c r="B189" s="256"/>
      <c r="C189" s="11"/>
      <c r="D189" s="34" t="s">
        <v>96</v>
      </c>
      <c r="E189" s="38" t="s">
        <v>103</v>
      </c>
      <c r="F189" s="38">
        <v>1238201</v>
      </c>
      <c r="G189" s="38">
        <v>100</v>
      </c>
      <c r="H189" s="24">
        <v>1657</v>
      </c>
      <c r="I189" s="24">
        <v>1657</v>
      </c>
      <c r="J189" s="24">
        <v>277.7</v>
      </c>
      <c r="K189" s="55"/>
    </row>
    <row r="190" spans="1:11" s="7" customFormat="1" ht="18.75">
      <c r="A190" s="264"/>
      <c r="B190" s="256"/>
      <c r="C190" s="11"/>
      <c r="D190" s="34" t="s">
        <v>96</v>
      </c>
      <c r="E190" s="38" t="s">
        <v>103</v>
      </c>
      <c r="F190" s="38">
        <v>1238201</v>
      </c>
      <c r="G190" s="38">
        <v>200</v>
      </c>
      <c r="H190" s="24">
        <v>661.7</v>
      </c>
      <c r="I190" s="24">
        <v>661.7</v>
      </c>
      <c r="J190" s="24">
        <v>122.7</v>
      </c>
      <c r="K190" s="55"/>
    </row>
    <row r="191" spans="1:11" s="7" customFormat="1" ht="29.25" customHeight="1">
      <c r="A191" s="265"/>
      <c r="B191" s="256"/>
      <c r="C191" s="11"/>
      <c r="D191" s="34" t="s">
        <v>96</v>
      </c>
      <c r="E191" s="38" t="s">
        <v>103</v>
      </c>
      <c r="F191" s="38">
        <v>1238201</v>
      </c>
      <c r="G191" s="38">
        <v>800</v>
      </c>
      <c r="H191" s="24">
        <v>1</v>
      </c>
      <c r="I191" s="24">
        <v>1</v>
      </c>
      <c r="J191" s="24">
        <v>0.1</v>
      </c>
      <c r="K191" s="55"/>
    </row>
    <row r="192" spans="1:11" s="7" customFormat="1" ht="18.75">
      <c r="A192" s="260" t="s">
        <v>29</v>
      </c>
      <c r="B192" s="257" t="s">
        <v>104</v>
      </c>
      <c r="C192" s="35" t="s">
        <v>13</v>
      </c>
      <c r="D192" s="42">
        <v>927</v>
      </c>
      <c r="E192" s="46"/>
      <c r="F192" s="46"/>
      <c r="G192" s="46"/>
      <c r="H192" s="56">
        <f>H193+H194+H195+H196</f>
        <v>7360.7</v>
      </c>
      <c r="I192" s="56">
        <f>I193+I194+I195+I196</f>
        <v>7360.7</v>
      </c>
      <c r="J192" s="56">
        <f>J193+J194+J195+J196</f>
        <v>4884.5</v>
      </c>
      <c r="K192" s="55"/>
    </row>
    <row r="193" spans="1:11" s="7" customFormat="1" ht="18.75">
      <c r="A193" s="261"/>
      <c r="B193" s="258"/>
      <c r="C193" s="36" t="s">
        <v>14</v>
      </c>
      <c r="D193" s="47">
        <v>927</v>
      </c>
      <c r="E193" s="38">
        <v>1003</v>
      </c>
      <c r="F193" s="38">
        <v>1248050</v>
      </c>
      <c r="G193" s="38">
        <v>300</v>
      </c>
      <c r="H193" s="26">
        <v>3860.7</v>
      </c>
      <c r="I193" s="26">
        <v>3860.7</v>
      </c>
      <c r="J193" s="26">
        <v>3557.9</v>
      </c>
      <c r="K193" s="55"/>
    </row>
    <row r="194" spans="1:11" s="7" customFormat="1" ht="18.75">
      <c r="A194" s="261"/>
      <c r="B194" s="258"/>
      <c r="C194" s="36"/>
      <c r="D194" s="47">
        <v>927</v>
      </c>
      <c r="E194" s="38">
        <v>1003</v>
      </c>
      <c r="F194" s="38">
        <v>1248052</v>
      </c>
      <c r="G194" s="38">
        <v>300</v>
      </c>
      <c r="H194" s="24">
        <v>1800</v>
      </c>
      <c r="I194" s="24">
        <v>1800</v>
      </c>
      <c r="J194" s="24">
        <v>390.7</v>
      </c>
      <c r="K194" s="55"/>
    </row>
    <row r="195" spans="1:11" s="7" customFormat="1" ht="18.75">
      <c r="A195" s="261"/>
      <c r="B195" s="258"/>
      <c r="C195" s="36"/>
      <c r="D195" s="47">
        <v>927</v>
      </c>
      <c r="E195" s="38">
        <v>1001</v>
      </c>
      <c r="F195" s="38">
        <v>1248047</v>
      </c>
      <c r="G195" s="38">
        <v>300</v>
      </c>
      <c r="H195" s="24">
        <v>1000</v>
      </c>
      <c r="I195" s="24">
        <v>1000</v>
      </c>
      <c r="J195" s="24">
        <v>240</v>
      </c>
      <c r="K195" s="55"/>
    </row>
    <row r="196" spans="1:11" s="7" customFormat="1" ht="18.75">
      <c r="A196" s="262"/>
      <c r="B196" s="259"/>
      <c r="C196" s="36"/>
      <c r="D196" s="47">
        <v>927</v>
      </c>
      <c r="E196" s="38">
        <v>1006</v>
      </c>
      <c r="F196" s="38">
        <v>1248020</v>
      </c>
      <c r="G196" s="38">
        <v>600</v>
      </c>
      <c r="H196" s="24">
        <v>700</v>
      </c>
      <c r="I196" s="24">
        <v>700</v>
      </c>
      <c r="J196" s="24">
        <v>695.9</v>
      </c>
      <c r="K196" s="55"/>
    </row>
    <row r="197" spans="1:10" s="7" customFormat="1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</row>
    <row r="198" spans="1:10" s="7" customFormat="1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</row>
    <row r="199" spans="1:10" s="7" customFormat="1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</row>
    <row r="200" s="7" customFormat="1" ht="12.75"/>
    <row r="201" spans="1:5" s="7" customFormat="1" ht="18.75">
      <c r="A201" s="17"/>
      <c r="B201" s="52" t="s">
        <v>116</v>
      </c>
      <c r="C201" s="53" t="s">
        <v>115</v>
      </c>
      <c r="D201" s="50"/>
      <c r="E201" s="16"/>
    </row>
    <row r="202" spans="1:5" s="7" customFormat="1" ht="15.75">
      <c r="A202" s="51"/>
      <c r="B202" s="49"/>
      <c r="C202" s="18"/>
      <c r="D202" s="50"/>
      <c r="E202" s="18"/>
    </row>
  </sheetData>
  <sheetProtection/>
  <mergeCells count="52">
    <mergeCell ref="B152:B163"/>
    <mergeCell ref="A146:A151"/>
    <mergeCell ref="B146:B151"/>
    <mergeCell ref="A142:A145"/>
    <mergeCell ref="B142:B145"/>
    <mergeCell ref="A3:J3"/>
    <mergeCell ref="A5:A6"/>
    <mergeCell ref="B5:B6"/>
    <mergeCell ref="C5:C6"/>
    <mergeCell ref="D5:G5"/>
    <mergeCell ref="H5:J5"/>
    <mergeCell ref="A8:A12"/>
    <mergeCell ref="B8:B12"/>
    <mergeCell ref="A14:A47"/>
    <mergeCell ref="B14:B47"/>
    <mergeCell ref="A53:A58"/>
    <mergeCell ref="B53:B58"/>
    <mergeCell ref="A59:A62"/>
    <mergeCell ref="B59:B62"/>
    <mergeCell ref="A63:A71"/>
    <mergeCell ref="B63:B71"/>
    <mergeCell ref="A72:A83"/>
    <mergeCell ref="B72:B83"/>
    <mergeCell ref="A87:A89"/>
    <mergeCell ref="B87:B89"/>
    <mergeCell ref="A84:A86"/>
    <mergeCell ref="B84:B86"/>
    <mergeCell ref="A90:A94"/>
    <mergeCell ref="B90:B94"/>
    <mergeCell ref="A97:A111"/>
    <mergeCell ref="B97:B111"/>
    <mergeCell ref="A95:A96"/>
    <mergeCell ref="A113:A119"/>
    <mergeCell ref="B113:B119"/>
    <mergeCell ref="A120:A123"/>
    <mergeCell ref="B120:B123"/>
    <mergeCell ref="A124:A126"/>
    <mergeCell ref="B124:B126"/>
    <mergeCell ref="A127:A131"/>
    <mergeCell ref="B127:B131"/>
    <mergeCell ref="A169:A170"/>
    <mergeCell ref="B169:B170"/>
    <mergeCell ref="A132:A141"/>
    <mergeCell ref="A164:A168"/>
    <mergeCell ref="B164:B168"/>
    <mergeCell ref="A152:A163"/>
    <mergeCell ref="A171:A172"/>
    <mergeCell ref="B171:B172"/>
    <mergeCell ref="B176:B191"/>
    <mergeCell ref="B192:B196"/>
    <mergeCell ref="A192:A196"/>
    <mergeCell ref="A176:A191"/>
  </mergeCells>
  <printOptions/>
  <pageMargins left="0.4" right="0.19" top="0.38" bottom="0.38" header="0.5" footer="0.32"/>
  <pageSetup fitToHeight="4" fitToWidth="1" horizontalDpi="600" verticalDpi="600" orientation="portrait" paperSize="9" scale="49" r:id="rId1"/>
  <rowBreaks count="3" manualBreakCount="3">
    <brk id="125" max="9" man="1"/>
    <brk id="142" max="9" man="1"/>
    <brk id="1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nfetisova</cp:lastModifiedBy>
  <cp:lastPrinted>2019-11-18T07:48:00Z</cp:lastPrinted>
  <dcterms:created xsi:type="dcterms:W3CDTF">1996-10-08T23:32:33Z</dcterms:created>
  <dcterms:modified xsi:type="dcterms:W3CDTF">2024-03-28T08:27:59Z</dcterms:modified>
  <cp:category/>
  <cp:version/>
  <cp:contentType/>
  <cp:contentStatus/>
</cp:coreProperties>
</file>